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activeTab="1"/>
  </bookViews>
  <sheets>
    <sheet name="説明文" sheetId="1" r:id="rId1"/>
    <sheet name="勝敗表（星取り表）" sheetId="2" r:id="rId2"/>
    <sheet name="ワーク（結果入力シート）" sheetId="3" r:id="rId3"/>
  </sheets>
  <definedNames>
    <definedName name="_xlnm.Print_Area" localSheetId="2">'ワーク（結果入力シート）'!$A$1:$Q$62</definedName>
    <definedName name="_xlnm.Print_Area" localSheetId="1">'勝敗表（星取り表）'!$A$1:$AX$13</definedName>
  </definedNames>
  <calcPr fullCalcOnLoad="1"/>
</workbook>
</file>

<file path=xl/comments2.xml><?xml version="1.0" encoding="utf-8"?>
<comments xmlns="http://schemas.openxmlformats.org/spreadsheetml/2006/main">
  <authors>
    <author>Katsuyoshi Kawano</author>
  </authors>
  <commentList>
    <comment ref="A1" authorId="0">
      <text>
        <r>
          <rPr>
            <b/>
            <sz val="9"/>
            <rFont val="ＭＳ Ｐゴシック"/>
            <family val="3"/>
          </rPr>
          <t>1部，2部，3部を記入</t>
        </r>
      </text>
    </comment>
    <comment ref="B1" authorId="0">
      <text>
        <r>
          <rPr>
            <b/>
            <sz val="9"/>
            <rFont val="ＭＳ Ｐゴシック"/>
            <family val="3"/>
          </rPr>
          <t>前期・後期を記入</t>
        </r>
      </text>
    </comment>
    <comment ref="G1" authorId="0">
      <text>
        <r>
          <rPr>
            <b/>
            <sz val="9"/>
            <rFont val="ＭＳ Ｐゴシック"/>
            <family val="3"/>
          </rPr>
          <t>パート名を記入</t>
        </r>
      </text>
    </comment>
    <comment ref="A3" authorId="0">
      <text>
        <r>
          <rPr>
            <b/>
            <sz val="9"/>
            <rFont val="ＭＳ Ｐゴシック"/>
            <family val="3"/>
          </rPr>
          <t>ここにチーム名を入力</t>
        </r>
      </text>
    </comment>
    <comment ref="A12" authorId="0">
      <text>
        <r>
          <rPr>
            <b/>
            <sz val="9"/>
            <rFont val="ＭＳ Ｐゴシック"/>
            <family val="3"/>
          </rPr>
          <t>9チームの場合は，「なし」と記入</t>
        </r>
      </text>
    </comment>
    <comment ref="AX3" authorId="0">
      <text>
        <r>
          <rPr>
            <b/>
            <sz val="9"/>
            <rFont val="ＭＳ Ｐゴシック"/>
            <family val="3"/>
          </rPr>
          <t>得失点差順位は，手動で入力してください。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出村　文男</author>
  </authors>
  <commentList>
    <comment ref="D2" authorId="0">
      <text>
        <r>
          <rPr>
            <sz val="9"/>
            <rFont val="ＭＳ Ｐゴシック"/>
            <family val="3"/>
          </rPr>
          <t xml:space="preserve">試合実施日を入力してください。
</t>
        </r>
      </text>
    </comment>
    <comment ref="E2" authorId="0">
      <text>
        <r>
          <rPr>
            <sz val="9"/>
            <rFont val="ＭＳ Ｐゴシック"/>
            <family val="3"/>
          </rPr>
          <t>試合会場を入力してください。</t>
        </r>
      </text>
    </comment>
  </commentList>
</comments>
</file>

<file path=xl/sharedStrings.xml><?xml version="1.0" encoding="utf-8"?>
<sst xmlns="http://schemas.openxmlformats.org/spreadsheetml/2006/main" count="235" uniqueCount="54">
  <si>
    <t>伊敷</t>
  </si>
  <si>
    <t>勝</t>
  </si>
  <si>
    <t>負</t>
  </si>
  <si>
    <t>分</t>
  </si>
  <si>
    <t>得点</t>
  </si>
  <si>
    <t>失点</t>
  </si>
  <si>
    <t>得失点</t>
  </si>
  <si>
    <t>勝点</t>
  </si>
  <si>
    <t>順位</t>
  </si>
  <si>
    <t>伊敷台</t>
  </si>
  <si>
    <t>坂元</t>
  </si>
  <si>
    <t>-</t>
  </si>
  <si>
    <t>-</t>
  </si>
  <si>
    <t>吉野東</t>
  </si>
  <si>
    <t>日本</t>
  </si>
  <si>
    <t>フランス</t>
  </si>
  <si>
    <t>国立</t>
  </si>
  <si>
    <t>①　前半の得点を入力する</t>
  </si>
  <si>
    <t>②　後半の得点を入力する</t>
  </si>
  <si>
    <t>③　自動的に前後半の合計点が入力される</t>
  </si>
  <si>
    <t>①　それぞれワークに前半の得点を入力する</t>
  </si>
  <si>
    <t>②　それぞれのワークに後半の得点を入力する</t>
  </si>
  <si>
    <t>④　それぞれの表に自動的にリーグ戦の結果が記入される</t>
  </si>
  <si>
    <t>ワークでの処理</t>
  </si>
  <si>
    <t>　　　試合実施日と試合会場を入力してください</t>
  </si>
  <si>
    <t>吉田南</t>
  </si>
  <si>
    <t>実施日と会場を入力</t>
  </si>
  <si>
    <t>LibertyU-15</t>
  </si>
  <si>
    <t>郡山</t>
  </si>
  <si>
    <t>吉田北</t>
  </si>
  <si>
    <t>得失点差順位</t>
  </si>
  <si>
    <t>下にシーズン名を入力</t>
  </si>
  <si>
    <t>※他のシートに反映されます！</t>
  </si>
  <si>
    <t>↑　この色のセルだけ入力可能</t>
  </si>
  <si>
    <t>はじめにお読みください。</t>
  </si>
  <si>
    <t>3部</t>
  </si>
  <si>
    <t>鹿児島県Ｕ－１５チェストリーグ</t>
  </si>
  <si>
    <t>パート</t>
  </si>
  <si>
    <t>鹿児島市南地区</t>
  </si>
  <si>
    <t>第</t>
  </si>
  <si>
    <t>節</t>
  </si>
  <si>
    <t>終了時点</t>
  </si>
  <si>
    <t>現在</t>
  </si>
  <si>
    <t>koriyama</t>
  </si>
  <si>
    <t>－</t>
  </si>
  <si>
    <t>鹿児島県U-15チェストリーグ</t>
  </si>
  <si>
    <t>なし</t>
  </si>
  <si>
    <t>緑丘</t>
  </si>
  <si>
    <t>説明書</t>
  </si>
  <si>
    <t>※まず，「勝敗表（星取り表）シートにリーグ・パート名や所属チーム名を入力する。</t>
  </si>
  <si>
    <t>※毎試合の結果については，「ワーク（結果入力シート）」シートに入力。</t>
  </si>
  <si>
    <t>＜「ワーク（結果入力シート）」の入力について＞</t>
  </si>
  <si>
    <t>2010-2011シーズン</t>
  </si>
  <si>
    <t>前期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</si>
</sst>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6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 diagonalDown="1">
      <left style="medium"/>
      <right style="thin"/>
      <top style="medium"/>
      <bottom style="thin"/>
      <diagonal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0" fillId="35" borderId="17" xfId="0" applyFill="1" applyBorder="1" applyAlignment="1">
      <alignment horizontal="center" vertical="center" shrinkToFit="1"/>
    </xf>
    <xf numFmtId="0" fontId="0" fillId="35" borderId="18" xfId="0" applyFont="1" applyFill="1" applyBorder="1" applyAlignment="1">
      <alignment horizontal="center" vertical="center" shrinkToFit="1"/>
    </xf>
    <xf numFmtId="0" fontId="0" fillId="35" borderId="19" xfId="0" applyFont="1" applyFill="1" applyBorder="1" applyAlignment="1">
      <alignment horizontal="center" vertical="center" shrinkToFit="1"/>
    </xf>
    <xf numFmtId="0" fontId="0" fillId="35" borderId="13" xfId="0" applyFont="1" applyFill="1" applyBorder="1" applyAlignment="1">
      <alignment horizontal="center" vertical="center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4" xfId="0" applyFont="1" applyFill="1" applyBorder="1" applyAlignment="1">
      <alignment horizontal="center" vertical="center" shrinkToFit="1"/>
    </xf>
    <xf numFmtId="0" fontId="0" fillId="35" borderId="22" xfId="0" applyFill="1" applyBorder="1" applyAlignment="1">
      <alignment horizontal="center" vertical="center" shrinkToFit="1"/>
    </xf>
    <xf numFmtId="0" fontId="0" fillId="36" borderId="0" xfId="0" applyFill="1" applyAlignment="1">
      <alignment/>
    </xf>
    <xf numFmtId="0" fontId="0" fillId="37" borderId="0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25" xfId="0" applyFill="1" applyBorder="1" applyAlignment="1">
      <alignment/>
    </xf>
    <xf numFmtId="0" fontId="8" fillId="38" borderId="26" xfId="0" applyFont="1" applyFill="1" applyBorder="1" applyAlignment="1">
      <alignment horizontal="left"/>
    </xf>
    <xf numFmtId="0" fontId="8" fillId="38" borderId="27" xfId="0" applyFont="1" applyFill="1" applyBorder="1" applyAlignment="1">
      <alignment horizontal="left"/>
    </xf>
    <xf numFmtId="0" fontId="8" fillId="38" borderId="27" xfId="0" applyFont="1" applyFill="1" applyBorder="1" applyAlignment="1">
      <alignment/>
    </xf>
    <xf numFmtId="0" fontId="8" fillId="38" borderId="28" xfId="0" applyFont="1" applyFill="1" applyBorder="1" applyAlignment="1">
      <alignment horizontal="left"/>
    </xf>
    <xf numFmtId="0" fontId="8" fillId="38" borderId="0" xfId="0" applyFont="1" applyFill="1" applyBorder="1" applyAlignment="1">
      <alignment horizontal="left"/>
    </xf>
    <xf numFmtId="0" fontId="8" fillId="38" borderId="0" xfId="0" applyFont="1" applyFill="1" applyBorder="1" applyAlignment="1">
      <alignment/>
    </xf>
    <xf numFmtId="0" fontId="8" fillId="38" borderId="29" xfId="0" applyFont="1" applyFill="1" applyBorder="1" applyAlignment="1">
      <alignment/>
    </xf>
    <xf numFmtId="0" fontId="8" fillId="38" borderId="30" xfId="0" applyFont="1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8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25" xfId="0" applyFill="1" applyBorder="1" applyAlignment="1">
      <alignment/>
    </xf>
    <xf numFmtId="0" fontId="0" fillId="35" borderId="18" xfId="0" applyFill="1" applyBorder="1" applyAlignment="1">
      <alignment horizontal="center" vertical="center" shrinkToFit="1"/>
    </xf>
    <xf numFmtId="0" fontId="0" fillId="35" borderId="19" xfId="0" applyFill="1" applyBorder="1" applyAlignment="1">
      <alignment horizontal="center" vertical="center" shrinkToFit="1"/>
    </xf>
    <xf numFmtId="0" fontId="0" fillId="35" borderId="26" xfId="0" applyFill="1" applyBorder="1" applyAlignment="1">
      <alignment horizontal="center" vertical="center" shrinkToFit="1"/>
    </xf>
    <xf numFmtId="0" fontId="0" fillId="35" borderId="27" xfId="0" applyFont="1" applyFill="1" applyBorder="1" applyAlignment="1">
      <alignment horizontal="center" vertical="center" shrinkToFit="1"/>
    </xf>
    <xf numFmtId="0" fontId="0" fillId="35" borderId="23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56" fontId="0" fillId="39" borderId="0" xfId="0" applyNumberForma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9" borderId="13" xfId="0" applyFill="1" applyBorder="1" applyAlignment="1">
      <alignment horizontal="center" vertical="center" shrinkToFit="1"/>
    </xf>
    <xf numFmtId="0" fontId="0" fillId="39" borderId="14" xfId="0" applyFill="1" applyBorder="1" applyAlignment="1">
      <alignment horizontal="center" vertical="center" shrinkToFit="1"/>
    </xf>
    <xf numFmtId="0" fontId="0" fillId="39" borderId="17" xfId="0" applyFill="1" applyBorder="1" applyAlignment="1">
      <alignment horizontal="center" vertical="center" shrinkToFit="1"/>
    </xf>
    <xf numFmtId="0" fontId="0" fillId="39" borderId="22" xfId="0" applyFill="1" applyBorder="1" applyAlignment="1">
      <alignment horizontal="center" vertical="center" shrinkToFit="1"/>
    </xf>
    <xf numFmtId="0" fontId="44" fillId="36" borderId="0" xfId="0" applyFont="1" applyFill="1" applyAlignment="1">
      <alignment/>
    </xf>
    <xf numFmtId="0" fontId="0" fillId="0" borderId="31" xfId="0" applyBorder="1" applyAlignment="1">
      <alignment vertical="center" shrinkToFit="1"/>
    </xf>
    <xf numFmtId="0" fontId="4" fillId="33" borderId="32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5" borderId="22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wrapText="1" shrinkToFit="1"/>
    </xf>
    <xf numFmtId="0" fontId="3" fillId="39" borderId="31" xfId="0" applyFont="1" applyFill="1" applyBorder="1" applyAlignment="1" applyProtection="1">
      <alignment horizontal="center" vertical="center" shrinkToFit="1"/>
      <protection locked="0"/>
    </xf>
    <xf numFmtId="0" fontId="2" fillId="39" borderId="34" xfId="0" applyFont="1" applyFill="1" applyBorder="1" applyAlignment="1" applyProtection="1">
      <alignment horizontal="center" vertical="center" shrinkToFit="1"/>
      <protection locked="0"/>
    </xf>
    <xf numFmtId="0" fontId="2" fillId="39" borderId="35" xfId="0" applyFont="1" applyFill="1" applyBorder="1" applyAlignment="1" applyProtection="1">
      <alignment horizontal="center" vertical="center" shrinkToFit="1"/>
      <protection locked="0"/>
    </xf>
    <xf numFmtId="0" fontId="2" fillId="39" borderId="34" xfId="0" applyFont="1" applyFill="1" applyBorder="1" applyAlignment="1" applyProtection="1">
      <alignment horizontal="center" vertical="center" wrapText="1" shrinkToFit="1"/>
      <protection locked="0"/>
    </xf>
    <xf numFmtId="0" fontId="2" fillId="39" borderId="36" xfId="0" applyFont="1" applyFill="1" applyBorder="1" applyAlignment="1" applyProtection="1">
      <alignment horizontal="center" vertical="center" wrapText="1" shrinkToFit="1"/>
      <protection locked="0"/>
    </xf>
    <xf numFmtId="0" fontId="0" fillId="39" borderId="0" xfId="0" applyFill="1" applyAlignment="1" applyProtection="1">
      <alignment horizontal="center" vertical="center" shrinkToFit="1"/>
      <protection locked="0"/>
    </xf>
    <xf numFmtId="0" fontId="0" fillId="35" borderId="18" xfId="0" applyFont="1" applyFill="1" applyBorder="1" applyAlignment="1" applyProtection="1">
      <alignment horizontal="center" vertical="center" shrinkToFit="1"/>
      <protection locked="0"/>
    </xf>
    <xf numFmtId="0" fontId="0" fillId="35" borderId="27" xfId="0" applyFont="1" applyFill="1" applyBorder="1" applyAlignment="1" applyProtection="1">
      <alignment horizontal="center" vertical="center" shrinkToFit="1"/>
      <protection locked="0"/>
    </xf>
    <xf numFmtId="0" fontId="0" fillId="35" borderId="2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vertical="center" shrinkToFit="1"/>
      <protection locked="0"/>
    </xf>
    <xf numFmtId="0" fontId="0" fillId="39" borderId="13" xfId="0" applyFill="1" applyBorder="1" applyAlignment="1" applyProtection="1">
      <alignment horizontal="center" vertical="center" shrinkToFit="1"/>
      <protection locked="0"/>
    </xf>
    <xf numFmtId="0" fontId="0" fillId="39" borderId="14" xfId="0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39" borderId="17" xfId="0" applyFill="1" applyBorder="1" applyAlignment="1" applyProtection="1">
      <alignment horizontal="center" vertical="center" shrinkToFit="1"/>
      <protection locked="0"/>
    </xf>
    <xf numFmtId="0" fontId="0" fillId="39" borderId="22" xfId="0" applyFill="1" applyBorder="1" applyAlignment="1" applyProtection="1">
      <alignment horizontal="center" vertical="center" shrinkToFit="1"/>
      <protection locked="0"/>
    </xf>
    <xf numFmtId="0" fontId="0" fillId="40" borderId="0" xfId="0" applyFill="1" applyAlignment="1" applyProtection="1">
      <alignment horizontal="center" vertical="center" shrinkToFit="1"/>
      <protection locked="0"/>
    </xf>
    <xf numFmtId="0" fontId="0" fillId="40" borderId="13" xfId="0" applyFill="1" applyBorder="1" applyAlignment="1" applyProtection="1">
      <alignment horizontal="center" vertical="center" shrinkToFit="1"/>
      <protection locked="0"/>
    </xf>
    <xf numFmtId="0" fontId="0" fillId="40" borderId="14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horizontal="center" vertical="center" shrinkToFit="1"/>
      <protection locked="0"/>
    </xf>
    <xf numFmtId="0" fontId="2" fillId="41" borderId="11" xfId="0" applyFont="1" applyFill="1" applyBorder="1" applyAlignment="1">
      <alignment horizontal="center" vertical="center" shrinkToFit="1"/>
    </xf>
    <xf numFmtId="0" fontId="2" fillId="42" borderId="11" xfId="0" applyFont="1" applyFill="1" applyBorder="1" applyAlignment="1">
      <alignment horizontal="center" vertical="center" shrinkToFit="1"/>
    </xf>
    <xf numFmtId="0" fontId="2" fillId="42" borderId="12" xfId="0" applyFont="1" applyFill="1" applyBorder="1" applyAlignment="1">
      <alignment horizontal="center" vertical="center" shrinkToFit="1"/>
    </xf>
    <xf numFmtId="0" fontId="2" fillId="43" borderId="12" xfId="0" applyFont="1" applyFill="1" applyBorder="1" applyAlignment="1">
      <alignment horizontal="center" vertical="center" shrinkToFit="1"/>
    </xf>
    <xf numFmtId="0" fontId="2" fillId="43" borderId="15" xfId="0" applyFont="1" applyFill="1" applyBorder="1" applyAlignment="1">
      <alignment horizontal="center" vertical="center" shrinkToFit="1"/>
    </xf>
    <xf numFmtId="0" fontId="2" fillId="43" borderId="11" xfId="0" applyFont="1" applyFill="1" applyBorder="1" applyAlignment="1">
      <alignment horizontal="center" vertical="center" shrinkToFit="1"/>
    </xf>
    <xf numFmtId="0" fontId="2" fillId="44" borderId="12" xfId="0" applyFont="1" applyFill="1" applyBorder="1" applyAlignment="1">
      <alignment horizontal="center" vertical="center" shrinkToFit="1"/>
    </xf>
    <xf numFmtId="0" fontId="2" fillId="44" borderId="15" xfId="0" applyFont="1" applyFill="1" applyBorder="1" applyAlignment="1">
      <alignment horizontal="center" vertical="center" shrinkToFit="1"/>
    </xf>
    <xf numFmtId="0" fontId="2" fillId="44" borderId="11" xfId="0" applyFont="1" applyFill="1" applyBorder="1" applyAlignment="1">
      <alignment horizontal="center" vertical="center" shrinkToFit="1"/>
    </xf>
    <xf numFmtId="0" fontId="2" fillId="45" borderId="15" xfId="0" applyFont="1" applyFill="1" applyBorder="1" applyAlignment="1">
      <alignment horizontal="center" vertical="center" shrinkToFit="1"/>
    </xf>
    <xf numFmtId="0" fontId="2" fillId="45" borderId="11" xfId="0" applyFont="1" applyFill="1" applyBorder="1" applyAlignment="1">
      <alignment horizontal="center" vertical="center" shrinkToFit="1"/>
    </xf>
    <xf numFmtId="0" fontId="2" fillId="46" borderId="15" xfId="0" applyFont="1" applyFill="1" applyBorder="1" applyAlignment="1">
      <alignment horizontal="center" vertical="center" shrinkToFit="1"/>
    </xf>
    <xf numFmtId="0" fontId="2" fillId="46" borderId="11" xfId="0" applyFont="1" applyFill="1" applyBorder="1" applyAlignment="1">
      <alignment horizontal="center" vertical="center" shrinkToFit="1"/>
    </xf>
    <xf numFmtId="0" fontId="2" fillId="47" borderId="15" xfId="0" applyFont="1" applyFill="1" applyBorder="1" applyAlignment="1">
      <alignment horizontal="center" vertical="center" shrinkToFit="1"/>
    </xf>
    <xf numFmtId="0" fontId="2" fillId="47" borderId="12" xfId="0" applyFont="1" applyFill="1" applyBorder="1" applyAlignment="1">
      <alignment horizontal="center" vertical="center" shrinkToFit="1"/>
    </xf>
    <xf numFmtId="0" fontId="2" fillId="47" borderId="11" xfId="0" applyFont="1" applyFill="1" applyBorder="1" applyAlignment="1">
      <alignment horizontal="center" vertical="center" shrinkToFit="1"/>
    </xf>
    <xf numFmtId="0" fontId="2" fillId="48" borderId="15" xfId="0" applyFont="1" applyFill="1" applyBorder="1" applyAlignment="1">
      <alignment horizontal="center" vertical="center" shrinkToFit="1"/>
    </xf>
    <xf numFmtId="0" fontId="2" fillId="48" borderId="11" xfId="0" applyFont="1" applyFill="1" applyBorder="1" applyAlignment="1">
      <alignment horizontal="center" vertical="center" shrinkToFit="1"/>
    </xf>
    <xf numFmtId="0" fontId="2" fillId="49" borderId="12" xfId="0" applyFont="1" applyFill="1" applyBorder="1" applyAlignment="1">
      <alignment horizontal="center" vertical="center" shrinkToFit="1"/>
    </xf>
    <xf numFmtId="0" fontId="2" fillId="49" borderId="15" xfId="0" applyFont="1" applyFill="1" applyBorder="1" applyAlignment="1">
      <alignment horizontal="center" vertical="center" shrinkToFit="1"/>
    </xf>
    <xf numFmtId="0" fontId="2" fillId="49" borderId="11" xfId="0" applyFont="1" applyFill="1" applyBorder="1" applyAlignment="1">
      <alignment horizontal="center" vertical="center" shrinkToFit="1"/>
    </xf>
    <xf numFmtId="0" fontId="0" fillId="0" borderId="13" xfId="0" applyBorder="1" applyAlignment="1" quotePrefix="1">
      <alignment horizontal="center" vertical="center" shrinkToFit="1"/>
    </xf>
    <xf numFmtId="0" fontId="0" fillId="0" borderId="14" xfId="0" applyBorder="1" applyAlignment="1" quotePrefix="1">
      <alignment horizontal="center" vertical="center" shrinkToFit="1"/>
    </xf>
    <xf numFmtId="0" fontId="0" fillId="35" borderId="19" xfId="0" applyFont="1" applyFill="1" applyBorder="1" applyAlignment="1" applyProtection="1">
      <alignment horizontal="center" vertical="center" shrinkToFit="1"/>
      <protection/>
    </xf>
    <xf numFmtId="0" fontId="0" fillId="35" borderId="17" xfId="0" applyFill="1" applyBorder="1" applyAlignment="1" applyProtection="1">
      <alignment horizontal="center" vertical="center" shrinkToFit="1"/>
      <protection/>
    </xf>
    <xf numFmtId="0" fontId="0" fillId="35" borderId="18" xfId="0" applyFont="1" applyFill="1" applyBorder="1" applyAlignment="1" applyProtection="1">
      <alignment horizontal="center" vertical="center" shrinkToFit="1"/>
      <protection/>
    </xf>
    <xf numFmtId="0" fontId="0" fillId="35" borderId="23" xfId="0" applyFont="1" applyFill="1" applyBorder="1" applyAlignment="1" applyProtection="1">
      <alignment horizontal="center" vertical="center" shrinkToFit="1"/>
      <protection/>
    </xf>
    <xf numFmtId="0" fontId="0" fillId="35" borderId="26" xfId="0" applyFill="1" applyBorder="1" applyAlignment="1" applyProtection="1">
      <alignment horizontal="center" vertical="center" shrinkToFit="1"/>
      <protection/>
    </xf>
    <xf numFmtId="0" fontId="0" fillId="35" borderId="27" xfId="0" applyFont="1" applyFill="1" applyBorder="1" applyAlignment="1" applyProtection="1">
      <alignment horizontal="center" vertical="center" shrinkToFit="1"/>
      <protection/>
    </xf>
    <xf numFmtId="0" fontId="0" fillId="35" borderId="21" xfId="0" applyFont="1" applyFill="1" applyBorder="1" applyAlignment="1" applyProtection="1">
      <alignment horizontal="center" vertical="center" shrinkToFit="1"/>
      <protection/>
    </xf>
    <xf numFmtId="0" fontId="0" fillId="35" borderId="22" xfId="0" applyFill="1" applyBorder="1" applyAlignment="1" applyProtection="1">
      <alignment horizontal="center" vertical="center" shrinkToFit="1"/>
      <protection/>
    </xf>
    <xf numFmtId="0" fontId="0" fillId="35" borderId="2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vertical="center" shrinkToFit="1"/>
    </xf>
    <xf numFmtId="0" fontId="0" fillId="39" borderId="38" xfId="0" applyFill="1" applyBorder="1" applyAlignment="1" applyProtection="1">
      <alignment horizontal="center" vertical="center" shrinkToFit="1"/>
      <protection locked="0"/>
    </xf>
    <xf numFmtId="0" fontId="0" fillId="39" borderId="39" xfId="0" applyFill="1" applyBorder="1" applyAlignment="1" applyProtection="1">
      <alignment horizontal="center" vertical="center" shrinkToFit="1"/>
      <protection locked="0"/>
    </xf>
    <xf numFmtId="0" fontId="45" fillId="37" borderId="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2" fillId="37" borderId="28" xfId="0" applyFont="1" applyFill="1" applyBorder="1" applyAlignment="1">
      <alignment/>
    </xf>
    <xf numFmtId="0" fontId="0" fillId="39" borderId="0" xfId="0" applyFill="1" applyAlignment="1" applyProtection="1">
      <alignment horizontal="center"/>
      <protection locked="0"/>
    </xf>
    <xf numFmtId="0" fontId="0" fillId="50" borderId="17" xfId="0" applyFill="1" applyBorder="1" applyAlignment="1">
      <alignment horizontal="center"/>
    </xf>
    <xf numFmtId="0" fontId="0" fillId="50" borderId="19" xfId="0" applyFill="1" applyBorder="1" applyAlignment="1">
      <alignment horizontal="center"/>
    </xf>
    <xf numFmtId="0" fontId="8" fillId="50" borderId="17" xfId="0" applyFont="1" applyFill="1" applyBorder="1" applyAlignment="1">
      <alignment horizontal="center"/>
    </xf>
    <xf numFmtId="0" fontId="8" fillId="50" borderId="18" xfId="0" applyFont="1" applyFill="1" applyBorder="1" applyAlignment="1">
      <alignment horizontal="center"/>
    </xf>
    <xf numFmtId="0" fontId="8" fillId="50" borderId="19" xfId="0" applyFont="1" applyFill="1" applyBorder="1" applyAlignment="1">
      <alignment horizontal="center"/>
    </xf>
    <xf numFmtId="0" fontId="8" fillId="38" borderId="28" xfId="0" applyFont="1" applyFill="1" applyBorder="1" applyAlignment="1">
      <alignment horizontal="left"/>
    </xf>
    <xf numFmtId="0" fontId="8" fillId="38" borderId="0" xfId="0" applyFont="1" applyFill="1" applyBorder="1" applyAlignment="1">
      <alignment horizontal="left"/>
    </xf>
    <xf numFmtId="0" fontId="0" fillId="34" borderId="35" xfId="0" applyFill="1" applyBorder="1" applyAlignment="1">
      <alignment horizontal="center" vertical="center" shrinkToFit="1"/>
    </xf>
    <xf numFmtId="0" fontId="0" fillId="34" borderId="36" xfId="0" applyFill="1" applyBorder="1" applyAlignment="1">
      <alignment horizontal="center" vertical="center" shrinkToFit="1"/>
    </xf>
    <xf numFmtId="0" fontId="0" fillId="34" borderId="40" xfId="0" applyFill="1" applyBorder="1" applyAlignment="1">
      <alignment horizontal="center" vertical="center" shrinkToFit="1"/>
    </xf>
    <xf numFmtId="0" fontId="0" fillId="34" borderId="41" xfId="0" applyFill="1" applyBorder="1" applyAlignment="1">
      <alignment horizontal="center" vertical="center" shrinkToFit="1"/>
    </xf>
    <xf numFmtId="0" fontId="5" fillId="33" borderId="32" xfId="0" applyFont="1" applyFill="1" applyBorder="1" applyAlignment="1">
      <alignment horizontal="center" vertical="center" shrinkToFit="1"/>
    </xf>
    <xf numFmtId="0" fontId="5" fillId="33" borderId="42" xfId="0" applyFont="1" applyFill="1" applyBorder="1" applyAlignment="1">
      <alignment horizontal="center" vertical="center" shrinkToFit="1"/>
    </xf>
    <xf numFmtId="0" fontId="5" fillId="33" borderId="43" xfId="0" applyFont="1" applyFill="1" applyBorder="1" applyAlignment="1">
      <alignment horizontal="center" vertical="center" shrinkToFit="1"/>
    </xf>
    <xf numFmtId="0" fontId="3" fillId="39" borderId="31" xfId="0" applyFont="1" applyFill="1" applyBorder="1" applyAlignment="1" applyProtection="1">
      <alignment horizontal="center" vertical="center" shrinkToFit="1"/>
      <protection locked="0"/>
    </xf>
    <xf numFmtId="0" fontId="0" fillId="35" borderId="44" xfId="0" applyFill="1" applyBorder="1" applyAlignment="1">
      <alignment horizontal="center" vertical="center" shrinkToFi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5" borderId="47" xfId="0" applyFill="1" applyBorder="1" applyAlignment="1">
      <alignment horizontal="center" vertical="center" shrinkToFit="1"/>
    </xf>
    <xf numFmtId="0" fontId="0" fillId="35" borderId="48" xfId="0" applyFill="1" applyBorder="1" applyAlignment="1">
      <alignment horizontal="center" vertical="center" shrinkToFit="1"/>
    </xf>
    <xf numFmtId="0" fontId="0" fillId="35" borderId="49" xfId="0" applyFill="1" applyBorder="1" applyAlignment="1">
      <alignment horizontal="center" vertical="center" shrinkToFit="1"/>
    </xf>
    <xf numFmtId="0" fontId="0" fillId="0" borderId="37" xfId="0" applyBorder="1" applyAlignment="1" applyProtection="1">
      <alignment horizontal="center" vertical="center" shrinkToFit="1"/>
      <protection locked="0"/>
    </xf>
    <xf numFmtId="22" fontId="0" fillId="0" borderId="37" xfId="0" applyNumberForma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8</xdr:row>
      <xdr:rowOff>133350</xdr:rowOff>
    </xdr:from>
    <xdr:to>
      <xdr:col>4</xdr:col>
      <xdr:colOff>666750</xdr:colOff>
      <xdr:row>13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581275" y="1666875"/>
          <a:ext cx="8286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8</xdr:row>
      <xdr:rowOff>133350</xdr:rowOff>
    </xdr:from>
    <xdr:to>
      <xdr:col>5</xdr:col>
      <xdr:colOff>400050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829050" y="16668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15</xdr:row>
      <xdr:rowOff>9525</xdr:rowOff>
    </xdr:from>
    <xdr:to>
      <xdr:col>3</xdr:col>
      <xdr:colOff>371475</xdr:colOff>
      <xdr:row>18</xdr:row>
      <xdr:rowOff>133350</xdr:rowOff>
    </xdr:to>
    <xdr:sp>
      <xdr:nvSpPr>
        <xdr:cNvPr id="3" name="Line 3"/>
        <xdr:cNvSpPr>
          <a:spLocks/>
        </xdr:cNvSpPr>
      </xdr:nvSpPr>
      <xdr:spPr>
        <a:xfrm>
          <a:off x="2428875" y="27622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15</xdr:row>
      <xdr:rowOff>9525</xdr:rowOff>
    </xdr:from>
    <xdr:to>
      <xdr:col>5</xdr:col>
      <xdr:colOff>419100</xdr:colOff>
      <xdr:row>18</xdr:row>
      <xdr:rowOff>123825</xdr:rowOff>
    </xdr:to>
    <xdr:sp>
      <xdr:nvSpPr>
        <xdr:cNvPr id="4" name="Line 4"/>
        <xdr:cNvSpPr>
          <a:spLocks/>
        </xdr:cNvSpPr>
      </xdr:nvSpPr>
      <xdr:spPr>
        <a:xfrm flipH="1">
          <a:off x="2933700" y="2762250"/>
          <a:ext cx="9144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19050</xdr:rowOff>
    </xdr:from>
    <xdr:to>
      <xdr:col>2</xdr:col>
      <xdr:colOff>333375</xdr:colOff>
      <xdr:row>23</xdr:row>
      <xdr:rowOff>38100</xdr:rowOff>
    </xdr:to>
    <xdr:sp>
      <xdr:nvSpPr>
        <xdr:cNvPr id="5" name="Line 5"/>
        <xdr:cNvSpPr>
          <a:spLocks/>
        </xdr:cNvSpPr>
      </xdr:nvSpPr>
      <xdr:spPr>
        <a:xfrm>
          <a:off x="1704975" y="277177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14</xdr:row>
      <xdr:rowOff>171450</xdr:rowOff>
    </xdr:from>
    <xdr:to>
      <xdr:col>6</xdr:col>
      <xdr:colOff>352425</xdr:colOff>
      <xdr:row>23</xdr:row>
      <xdr:rowOff>9525</xdr:rowOff>
    </xdr:to>
    <xdr:sp>
      <xdr:nvSpPr>
        <xdr:cNvPr id="6" name="Line 6"/>
        <xdr:cNvSpPr>
          <a:spLocks/>
        </xdr:cNvSpPr>
      </xdr:nvSpPr>
      <xdr:spPr>
        <a:xfrm>
          <a:off x="4486275" y="2743200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27</xdr:row>
      <xdr:rowOff>19050</xdr:rowOff>
    </xdr:from>
    <xdr:to>
      <xdr:col>7</xdr:col>
      <xdr:colOff>371475</xdr:colOff>
      <xdr:row>31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114925" y="4924425"/>
          <a:ext cx="76200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11</xdr:row>
      <xdr:rowOff>104775</xdr:rowOff>
    </xdr:from>
    <xdr:to>
      <xdr:col>7</xdr:col>
      <xdr:colOff>638175</xdr:colOff>
      <xdr:row>11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848225" y="21526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7"/>
  <sheetViews>
    <sheetView zoomScalePageLayoutView="0" workbookViewId="0" topLeftCell="A12">
      <selection activeCell="B35" sqref="B35"/>
    </sheetView>
  </sheetViews>
  <sheetFormatPr defaultColWidth="9.00390625" defaultRowHeight="13.5"/>
  <cols>
    <col min="1" max="5" width="9.00390625" style="18" customWidth="1"/>
    <col min="6" max="6" width="9.25390625" style="18" bestFit="1" customWidth="1"/>
    <col min="7" max="16384" width="9.00390625" style="18" customWidth="1"/>
  </cols>
  <sheetData>
    <row r="1" spans="2:13" ht="18.75">
      <c r="B1" s="54" t="s">
        <v>34</v>
      </c>
      <c r="M1" s="18" t="s">
        <v>43</v>
      </c>
    </row>
    <row r="2" spans="2:11" ht="13.5">
      <c r="B2" s="32" t="s">
        <v>48</v>
      </c>
      <c r="C2" s="33"/>
      <c r="D2" s="33"/>
      <c r="E2" s="33"/>
      <c r="F2" s="33"/>
      <c r="G2" s="33"/>
      <c r="H2" s="33"/>
      <c r="I2" s="33"/>
      <c r="J2" s="33"/>
      <c r="K2" s="34"/>
    </row>
    <row r="3" spans="2:11" ht="14.25">
      <c r="B3" s="35"/>
      <c r="C3" s="116" t="s">
        <v>49</v>
      </c>
      <c r="D3" s="19"/>
      <c r="E3" s="19"/>
      <c r="F3" s="19"/>
      <c r="G3" s="19"/>
      <c r="H3" s="19"/>
      <c r="I3" s="19"/>
      <c r="J3" s="19"/>
      <c r="K3" s="36"/>
    </row>
    <row r="4" spans="2:11" ht="14.25">
      <c r="B4" s="35"/>
      <c r="C4" s="117" t="s">
        <v>50</v>
      </c>
      <c r="D4" s="19"/>
      <c r="E4" s="19"/>
      <c r="F4" s="19"/>
      <c r="G4" s="19"/>
      <c r="H4" s="19"/>
      <c r="I4" s="19"/>
      <c r="J4" s="19"/>
      <c r="K4" s="36"/>
    </row>
    <row r="5" spans="2:11" ht="14.25">
      <c r="B5" s="35"/>
      <c r="C5" s="117"/>
      <c r="D5" s="19"/>
      <c r="E5" s="19"/>
      <c r="F5" s="19"/>
      <c r="G5" s="19"/>
      <c r="H5" s="19"/>
      <c r="I5" s="19"/>
      <c r="J5" s="19"/>
      <c r="K5" s="36"/>
    </row>
    <row r="6" spans="2:11" ht="14.25">
      <c r="B6" s="118" t="s">
        <v>51</v>
      </c>
      <c r="C6" s="117"/>
      <c r="D6" s="19"/>
      <c r="E6" s="19"/>
      <c r="F6" s="19"/>
      <c r="G6" s="19"/>
      <c r="H6" s="19"/>
      <c r="I6" s="19"/>
      <c r="J6" s="19"/>
      <c r="K6" s="36"/>
    </row>
    <row r="7" spans="2:11" ht="14.25">
      <c r="B7" s="118"/>
      <c r="C7" s="117"/>
      <c r="D7" s="19"/>
      <c r="E7" s="19"/>
      <c r="F7" s="19"/>
      <c r="G7" s="19"/>
      <c r="H7" s="19"/>
      <c r="I7" s="19"/>
      <c r="J7" s="19"/>
      <c r="K7" s="36"/>
    </row>
    <row r="8" spans="2:11" ht="17.25">
      <c r="B8" s="35"/>
      <c r="C8" s="19"/>
      <c r="D8" s="19"/>
      <c r="E8" s="19"/>
      <c r="F8" s="122" t="s">
        <v>17</v>
      </c>
      <c r="G8" s="123"/>
      <c r="H8" s="124"/>
      <c r="I8" s="19"/>
      <c r="J8" s="19"/>
      <c r="K8" s="36"/>
    </row>
    <row r="9" spans="2:11" ht="13.5">
      <c r="B9" s="35"/>
      <c r="C9" s="19"/>
      <c r="D9" s="19"/>
      <c r="E9" s="19"/>
      <c r="F9" s="19"/>
      <c r="G9" s="19"/>
      <c r="H9" s="19"/>
      <c r="I9" s="19"/>
      <c r="J9" s="19"/>
      <c r="K9" s="36"/>
    </row>
    <row r="10" spans="2:11" ht="13.5">
      <c r="B10" s="35"/>
      <c r="C10" s="19"/>
      <c r="D10" s="19"/>
      <c r="E10" s="19"/>
      <c r="F10" s="19"/>
      <c r="G10" s="19"/>
      <c r="H10" s="19"/>
      <c r="I10" s="19"/>
      <c r="J10" s="19"/>
      <c r="K10" s="36"/>
    </row>
    <row r="11" spans="2:11" ht="13.5">
      <c r="B11" s="35"/>
      <c r="C11" s="19"/>
      <c r="D11" s="19"/>
      <c r="E11" s="19"/>
      <c r="F11" s="19"/>
      <c r="G11" s="19"/>
      <c r="H11" s="19"/>
      <c r="I11" s="19"/>
      <c r="J11" s="19"/>
      <c r="K11" s="36"/>
    </row>
    <row r="12" spans="2:11" ht="14.25" thickBot="1">
      <c r="B12" s="35"/>
      <c r="C12" s="19"/>
      <c r="D12" s="19"/>
      <c r="E12" s="19"/>
      <c r="F12" s="47">
        <v>37569</v>
      </c>
      <c r="G12" s="48" t="s">
        <v>16</v>
      </c>
      <c r="H12" s="19"/>
      <c r="I12" s="120" t="s">
        <v>26</v>
      </c>
      <c r="J12" s="121"/>
      <c r="K12" s="36"/>
    </row>
    <row r="13" spans="2:11" ht="13.5">
      <c r="B13" s="35"/>
      <c r="C13" s="2" t="s">
        <v>14</v>
      </c>
      <c r="D13" s="4"/>
      <c r="E13" s="4"/>
      <c r="F13" s="4"/>
      <c r="G13" s="5" t="s">
        <v>15</v>
      </c>
      <c r="H13" s="19"/>
      <c r="I13" s="19"/>
      <c r="J13" s="19"/>
      <c r="K13" s="36"/>
    </row>
    <row r="14" spans="2:11" ht="13.5">
      <c r="B14" s="35"/>
      <c r="C14" s="127">
        <f>IF(D14:D15="","",D14+D15)</f>
      </c>
      <c r="D14" s="50"/>
      <c r="E14" s="6" t="s">
        <v>11</v>
      </c>
      <c r="F14" s="52"/>
      <c r="G14" s="129">
        <f>IF(F14:F15="","",F14+F15)</f>
      </c>
      <c r="H14" s="19"/>
      <c r="I14" s="19"/>
      <c r="J14" s="19"/>
      <c r="K14" s="36"/>
    </row>
    <row r="15" spans="2:11" ht="14.25" thickBot="1">
      <c r="B15" s="35"/>
      <c r="C15" s="128"/>
      <c r="D15" s="51"/>
      <c r="E15" s="7" t="s">
        <v>12</v>
      </c>
      <c r="F15" s="53"/>
      <c r="G15" s="130"/>
      <c r="H15" s="19"/>
      <c r="I15" s="19"/>
      <c r="J15" s="19"/>
      <c r="K15" s="36"/>
    </row>
    <row r="16" spans="2:11" ht="13.5">
      <c r="B16" s="35"/>
      <c r="C16" s="19"/>
      <c r="D16" s="19"/>
      <c r="E16" s="19"/>
      <c r="F16" s="19"/>
      <c r="G16" s="19"/>
      <c r="H16" s="19"/>
      <c r="I16" s="49"/>
      <c r="J16" s="49"/>
      <c r="K16" s="36"/>
    </row>
    <row r="17" spans="2:11" ht="13.5">
      <c r="B17" s="35"/>
      <c r="C17" s="19"/>
      <c r="D17" s="19"/>
      <c r="E17" s="19"/>
      <c r="F17" s="19"/>
      <c r="G17" s="19"/>
      <c r="H17" s="19"/>
      <c r="I17" s="19" t="s">
        <v>33</v>
      </c>
      <c r="J17" s="19"/>
      <c r="K17" s="36"/>
    </row>
    <row r="18" spans="2:11" ht="13.5">
      <c r="B18" s="35"/>
      <c r="C18" s="19"/>
      <c r="D18" s="19"/>
      <c r="E18" s="19"/>
      <c r="F18" s="19"/>
      <c r="G18" s="19"/>
      <c r="H18" s="19"/>
      <c r="I18" s="19"/>
      <c r="J18" s="19"/>
      <c r="K18" s="36"/>
    </row>
    <row r="19" spans="2:11" ht="13.5">
      <c r="B19" s="35"/>
      <c r="C19" s="19"/>
      <c r="D19" s="19"/>
      <c r="E19" s="19"/>
      <c r="F19" s="19"/>
      <c r="G19" s="19"/>
      <c r="H19" s="19"/>
      <c r="I19" s="19"/>
      <c r="J19" s="19"/>
      <c r="K19" s="36"/>
    </row>
    <row r="20" spans="2:11" ht="17.25">
      <c r="B20" s="35"/>
      <c r="C20" s="19"/>
      <c r="D20" s="122" t="s">
        <v>18</v>
      </c>
      <c r="E20" s="123"/>
      <c r="F20" s="124"/>
      <c r="G20" s="19"/>
      <c r="H20" s="19"/>
      <c r="I20" s="19"/>
      <c r="J20" s="19"/>
      <c r="K20" s="36"/>
    </row>
    <row r="21" spans="2:11" ht="13.5">
      <c r="B21" s="35"/>
      <c r="C21" s="19"/>
      <c r="D21" s="19"/>
      <c r="E21" s="19"/>
      <c r="F21" s="19"/>
      <c r="G21" s="19"/>
      <c r="H21" s="19"/>
      <c r="I21" s="19"/>
      <c r="J21" s="19"/>
      <c r="K21" s="36"/>
    </row>
    <row r="22" spans="2:11" ht="13.5">
      <c r="B22" s="35"/>
      <c r="C22" s="19"/>
      <c r="D22" s="19"/>
      <c r="E22" s="19"/>
      <c r="F22" s="19"/>
      <c r="G22" s="19"/>
      <c r="H22" s="19"/>
      <c r="I22" s="19"/>
      <c r="J22" s="19"/>
      <c r="K22" s="36"/>
    </row>
    <row r="23" spans="2:11" ht="13.5">
      <c r="B23" s="35"/>
      <c r="C23" s="19"/>
      <c r="D23" s="19"/>
      <c r="E23" s="19"/>
      <c r="F23" s="19"/>
      <c r="G23" s="19"/>
      <c r="H23" s="19"/>
      <c r="I23" s="19"/>
      <c r="J23" s="19"/>
      <c r="K23" s="36"/>
    </row>
    <row r="24" spans="2:11" ht="17.25">
      <c r="B24" s="35"/>
      <c r="C24" s="122" t="s">
        <v>19</v>
      </c>
      <c r="D24" s="123"/>
      <c r="E24" s="123"/>
      <c r="F24" s="123"/>
      <c r="G24" s="124"/>
      <c r="H24" s="19"/>
      <c r="I24" s="19"/>
      <c r="J24" s="19"/>
      <c r="K24" s="36"/>
    </row>
    <row r="25" spans="2:11" ht="13.5">
      <c r="B25" s="35"/>
      <c r="C25" s="19"/>
      <c r="D25" s="19"/>
      <c r="E25" s="19"/>
      <c r="F25" s="19"/>
      <c r="G25" s="19"/>
      <c r="H25" s="19"/>
      <c r="I25" s="19"/>
      <c r="J25" s="19"/>
      <c r="K25" s="36"/>
    </row>
    <row r="26" spans="2:11" ht="13.5">
      <c r="B26" s="35"/>
      <c r="C26" s="19"/>
      <c r="D26" s="19"/>
      <c r="E26" s="19"/>
      <c r="F26" s="19"/>
      <c r="G26" s="19"/>
      <c r="H26" s="19"/>
      <c r="I26" s="19"/>
      <c r="J26" s="19"/>
      <c r="K26" s="36"/>
    </row>
    <row r="27" spans="2:11" ht="13.5">
      <c r="B27" s="35"/>
      <c r="C27" s="19"/>
      <c r="D27" s="19"/>
      <c r="E27" s="19"/>
      <c r="F27" s="19"/>
      <c r="G27" s="19"/>
      <c r="H27" s="19"/>
      <c r="I27" s="19"/>
      <c r="J27" s="19"/>
      <c r="K27" s="36"/>
    </row>
    <row r="28" spans="2:11" ht="17.25">
      <c r="B28" s="35"/>
      <c r="C28" s="24" t="s">
        <v>20</v>
      </c>
      <c r="D28" s="25"/>
      <c r="E28" s="25"/>
      <c r="F28" s="26"/>
      <c r="G28" s="26"/>
      <c r="H28" s="26"/>
      <c r="I28" s="26"/>
      <c r="J28" s="21"/>
      <c r="K28" s="36"/>
    </row>
    <row r="29" spans="2:11" ht="17.25">
      <c r="B29" s="35"/>
      <c r="C29" s="27" t="s">
        <v>21</v>
      </c>
      <c r="D29" s="28"/>
      <c r="E29" s="28"/>
      <c r="F29" s="29"/>
      <c r="G29" s="29"/>
      <c r="H29" s="20"/>
      <c r="I29" s="29" t="s">
        <v>23</v>
      </c>
      <c r="J29" s="22"/>
      <c r="K29" s="36"/>
    </row>
    <row r="30" spans="2:11" ht="17.25">
      <c r="B30" s="35"/>
      <c r="C30" s="125" t="s">
        <v>19</v>
      </c>
      <c r="D30" s="126"/>
      <c r="E30" s="126"/>
      <c r="F30" s="126"/>
      <c r="G30" s="126"/>
      <c r="H30" s="29"/>
      <c r="I30" s="29"/>
      <c r="J30" s="22"/>
      <c r="K30" s="36"/>
    </row>
    <row r="31" spans="2:11" ht="17.25">
      <c r="B31" s="35"/>
      <c r="C31" s="27" t="s">
        <v>24</v>
      </c>
      <c r="D31" s="29"/>
      <c r="E31" s="28"/>
      <c r="F31" s="28"/>
      <c r="G31" s="28"/>
      <c r="H31" s="29"/>
      <c r="I31" s="29"/>
      <c r="J31" s="22"/>
      <c r="K31" s="36"/>
    </row>
    <row r="32" spans="2:11" ht="17.25">
      <c r="B32" s="35"/>
      <c r="C32" s="30" t="s">
        <v>22</v>
      </c>
      <c r="D32" s="31"/>
      <c r="E32" s="31"/>
      <c r="F32" s="31"/>
      <c r="G32" s="31"/>
      <c r="H32" s="31"/>
      <c r="I32" s="31"/>
      <c r="J32" s="23"/>
      <c r="K32" s="36"/>
    </row>
    <row r="33" spans="2:11" ht="13.5">
      <c r="B33" s="35"/>
      <c r="C33" s="19"/>
      <c r="D33" s="19"/>
      <c r="E33" s="19"/>
      <c r="F33" s="19"/>
      <c r="G33" s="19"/>
      <c r="H33" s="19"/>
      <c r="I33" s="19"/>
      <c r="J33" s="19"/>
      <c r="K33" s="36"/>
    </row>
    <row r="34" spans="2:11" ht="13.5">
      <c r="B34" s="35"/>
      <c r="C34" s="19"/>
      <c r="D34" s="19"/>
      <c r="E34" s="19"/>
      <c r="F34" s="19"/>
      <c r="G34" s="19"/>
      <c r="H34" s="19"/>
      <c r="I34" s="19"/>
      <c r="J34" s="19"/>
      <c r="K34" s="36"/>
    </row>
    <row r="35" spans="2:11" ht="13.5">
      <c r="B35" s="37"/>
      <c r="C35" s="38"/>
      <c r="D35" s="38"/>
      <c r="E35" s="38"/>
      <c r="F35" s="38"/>
      <c r="G35" s="38"/>
      <c r="H35" s="38"/>
      <c r="I35" s="38"/>
      <c r="J35" s="38"/>
      <c r="K35" s="39"/>
    </row>
    <row r="36" ht="13.5">
      <c r="B36" s="18" t="s">
        <v>31</v>
      </c>
    </row>
    <row r="37" spans="2:4" ht="13.5">
      <c r="B37" s="119" t="s">
        <v>52</v>
      </c>
      <c r="C37" s="119"/>
      <c r="D37" s="18" t="s">
        <v>32</v>
      </c>
    </row>
  </sheetData>
  <sheetProtection password="8AC9" sheet="1"/>
  <mergeCells count="8">
    <mergeCell ref="B37:C37"/>
    <mergeCell ref="I12:J12"/>
    <mergeCell ref="F8:H8"/>
    <mergeCell ref="D20:F20"/>
    <mergeCell ref="C24:G24"/>
    <mergeCell ref="C30:G30"/>
    <mergeCell ref="C14:C15"/>
    <mergeCell ref="G14:G15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4"/>
  <sheetViews>
    <sheetView tabSelected="1" view="pageBreakPreview" zoomScale="80" zoomScaleSheetLayoutView="80" workbookViewId="0" topLeftCell="A1">
      <selection activeCell="F1" sqref="F1"/>
    </sheetView>
  </sheetViews>
  <sheetFormatPr defaultColWidth="9.00390625" defaultRowHeight="13.5"/>
  <cols>
    <col min="1" max="1" width="9.00390625" style="3" customWidth="1"/>
    <col min="2" max="3" width="2.50390625" style="3" customWidth="1"/>
    <col min="4" max="4" width="1.875" style="3" customWidth="1"/>
    <col min="5" max="7" width="2.50390625" style="3" customWidth="1"/>
    <col min="8" max="8" width="1.875" style="3" customWidth="1"/>
    <col min="9" max="11" width="2.50390625" style="3" customWidth="1"/>
    <col min="12" max="12" width="1.875" style="3" customWidth="1"/>
    <col min="13" max="15" width="2.50390625" style="3" customWidth="1"/>
    <col min="16" max="16" width="1.875" style="3" customWidth="1"/>
    <col min="17" max="19" width="2.50390625" style="3" customWidth="1"/>
    <col min="20" max="20" width="1.875" style="3" customWidth="1"/>
    <col min="21" max="23" width="2.50390625" style="3" customWidth="1"/>
    <col min="24" max="24" width="1.875" style="3" customWidth="1"/>
    <col min="25" max="27" width="2.50390625" style="3" customWidth="1"/>
    <col min="28" max="28" width="1.875" style="3" customWidth="1"/>
    <col min="29" max="31" width="2.50390625" style="3" customWidth="1"/>
    <col min="32" max="32" width="1.875" style="3" customWidth="1"/>
    <col min="33" max="35" width="2.50390625" style="3" customWidth="1"/>
    <col min="36" max="36" width="1.875" style="3" customWidth="1"/>
    <col min="37" max="41" width="2.50390625" style="3" customWidth="1"/>
    <col min="42" max="44" width="3.375" style="3" customWidth="1"/>
    <col min="45" max="45" width="3.75390625" style="3" customWidth="1"/>
    <col min="46" max="46" width="3.875" style="3" customWidth="1"/>
    <col min="47" max="49" width="5.25390625" style="3" customWidth="1"/>
    <col min="50" max="50" width="6.375" style="3" customWidth="1"/>
    <col min="51" max="16384" width="9.00390625" style="3" customWidth="1"/>
  </cols>
  <sheetData>
    <row r="1" spans="1:50" ht="26.25" thickBot="1">
      <c r="A1" s="60" t="s">
        <v>35</v>
      </c>
      <c r="B1" s="134" t="s">
        <v>53</v>
      </c>
      <c r="C1" s="134"/>
      <c r="D1" s="134"/>
      <c r="E1" s="134"/>
      <c r="F1" s="112"/>
      <c r="G1" s="134" t="s">
        <v>38</v>
      </c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44" t="s">
        <v>37</v>
      </c>
      <c r="S1" s="144"/>
      <c r="T1" s="144"/>
      <c r="AE1" s="144" t="str">
        <f>'説明文'!$B$37</f>
        <v>2010-2011シーズン</v>
      </c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55"/>
      <c r="AQ1" s="144" t="s">
        <v>36</v>
      </c>
      <c r="AR1" s="144"/>
      <c r="AS1" s="144"/>
      <c r="AT1" s="144"/>
      <c r="AU1" s="144"/>
      <c r="AV1" s="144"/>
      <c r="AW1" s="144"/>
      <c r="AX1" s="144"/>
    </row>
    <row r="2" spans="1:50" ht="45" customHeight="1">
      <c r="A2" s="9"/>
      <c r="B2" s="131" t="str">
        <f>A3</f>
        <v>LibertyU-15</v>
      </c>
      <c r="C2" s="132"/>
      <c r="D2" s="132"/>
      <c r="E2" s="133"/>
      <c r="F2" s="131" t="str">
        <f>A4</f>
        <v>伊敷</v>
      </c>
      <c r="G2" s="132"/>
      <c r="H2" s="132"/>
      <c r="I2" s="133"/>
      <c r="J2" s="131" t="str">
        <f>A5</f>
        <v>伊敷台</v>
      </c>
      <c r="K2" s="132"/>
      <c r="L2" s="132"/>
      <c r="M2" s="133"/>
      <c r="N2" s="131" t="str">
        <f>A6</f>
        <v>坂元</v>
      </c>
      <c r="O2" s="132"/>
      <c r="P2" s="132"/>
      <c r="Q2" s="133"/>
      <c r="R2" s="131" t="str">
        <f>A7</f>
        <v>吉田南</v>
      </c>
      <c r="S2" s="132"/>
      <c r="T2" s="132"/>
      <c r="U2" s="133"/>
      <c r="V2" s="131" t="str">
        <f>A8</f>
        <v>吉田北</v>
      </c>
      <c r="W2" s="132"/>
      <c r="X2" s="132"/>
      <c r="Y2" s="133"/>
      <c r="Z2" s="131" t="str">
        <f>A9</f>
        <v>郡山</v>
      </c>
      <c r="AA2" s="132"/>
      <c r="AB2" s="132"/>
      <c r="AC2" s="133"/>
      <c r="AD2" s="131" t="str">
        <f>A10</f>
        <v>吉野東</v>
      </c>
      <c r="AE2" s="132"/>
      <c r="AF2" s="132"/>
      <c r="AG2" s="133"/>
      <c r="AH2" s="131" t="str">
        <f>A11</f>
        <v>緑丘</v>
      </c>
      <c r="AI2" s="132"/>
      <c r="AJ2" s="132"/>
      <c r="AK2" s="133"/>
      <c r="AL2" s="131" t="str">
        <f>A12</f>
        <v>なし</v>
      </c>
      <c r="AM2" s="132"/>
      <c r="AN2" s="132"/>
      <c r="AO2" s="133"/>
      <c r="AP2" s="1" t="s">
        <v>1</v>
      </c>
      <c r="AQ2" s="1" t="s">
        <v>2</v>
      </c>
      <c r="AR2" s="1" t="s">
        <v>3</v>
      </c>
      <c r="AS2" s="1" t="s">
        <v>4</v>
      </c>
      <c r="AT2" s="1" t="s">
        <v>5</v>
      </c>
      <c r="AU2" s="1" t="s">
        <v>6</v>
      </c>
      <c r="AV2" s="1" t="s">
        <v>7</v>
      </c>
      <c r="AW2" s="56" t="s">
        <v>8</v>
      </c>
      <c r="AX2" s="59" t="s">
        <v>30</v>
      </c>
    </row>
    <row r="3" spans="1:50" ht="45" customHeight="1">
      <c r="A3" s="61" t="s">
        <v>27</v>
      </c>
      <c r="B3" s="138"/>
      <c r="C3" s="139"/>
      <c r="D3" s="139"/>
      <c r="E3" s="140"/>
      <c r="F3" s="10">
        <f>IF(G3="","",IF(G3&gt;I3,"○",IF(G3=I3,"△",IF(G3&lt;I3,"●"))))</f>
      </c>
      <c r="G3" s="11">
        <f>'ワーク（結果入力シート）'!A4</f>
      </c>
      <c r="H3" s="11" t="s">
        <v>11</v>
      </c>
      <c r="I3" s="11">
        <f>'ワーク（結果入力シート）'!E4</f>
      </c>
      <c r="J3" s="10">
        <f>IF(K3="","",IF(K3&gt;M3,"○",IF(K3=M3,"△",IF(K3&lt;M3,"●"))))</f>
      </c>
      <c r="K3" s="11">
        <f>'ワーク（結果入力シート）'!A8</f>
      </c>
      <c r="L3" s="11" t="s">
        <v>11</v>
      </c>
      <c r="M3" s="11">
        <f>'ワーク（結果入力シート）'!E8</f>
      </c>
      <c r="N3" s="10">
        <f>IF(O3="","",IF(O3&gt;Q3,"○",IF(O3=Q3,"△",IF(O3&lt;Q3,"●"))))</f>
      </c>
      <c r="O3" s="11">
        <f>'ワーク（結果入力シート）'!A12</f>
      </c>
      <c r="P3" s="11" t="s">
        <v>11</v>
      </c>
      <c r="Q3" s="11">
        <f>'ワーク（結果入力シート）'!E12</f>
      </c>
      <c r="R3" s="10">
        <f>IF(S3="","",IF(S3&gt;U3,"○",IF(S3=U3,"△",IF(S3&lt;U3,"●"))))</f>
      </c>
      <c r="S3" s="11">
        <f>'ワーク（結果入力シート）'!A16</f>
      </c>
      <c r="T3" s="11" t="s">
        <v>11</v>
      </c>
      <c r="U3" s="11">
        <f>'ワーク（結果入力シート）'!E16</f>
      </c>
      <c r="V3" s="10">
        <f>IF(W3="","",IF(W3&gt;Y3,"○",IF(W3=Y3,"△",IF(W3&lt;Y3,"●"))))</f>
      </c>
      <c r="W3" s="11">
        <f>'ワーク（結果入力シート）'!A20</f>
      </c>
      <c r="X3" s="11" t="s">
        <v>11</v>
      </c>
      <c r="Y3" s="11">
        <f>'ワーク（結果入力シート）'!E20</f>
      </c>
      <c r="Z3" s="10">
        <f aca="true" t="shared" si="0" ref="Z3:Z8">IF(AA3="","",IF(AA3&gt;AC3,"○",IF(AA3=AC3,"△",IF(AA3&lt;AC3,"●"))))</f>
      </c>
      <c r="AA3" s="11">
        <f>'ワーク（結果入力シート）'!A24</f>
      </c>
      <c r="AB3" s="11" t="s">
        <v>11</v>
      </c>
      <c r="AC3" s="11">
        <f>'ワーク（結果入力シート）'!E24</f>
      </c>
      <c r="AD3" s="10">
        <f aca="true" t="shared" si="1" ref="AD3:AD9">IF(AE3="","",IF(AE3&gt;AG3,"○",IF(AE3=AG3,"△",IF(AE3&lt;AG3,"●"))))</f>
      </c>
      <c r="AE3" s="11">
        <f>'ワーク（結果入力シート）'!A28</f>
      </c>
      <c r="AF3" s="11" t="s">
        <v>11</v>
      </c>
      <c r="AG3" s="11">
        <f>'ワーク（結果入力シート）'!E28</f>
      </c>
      <c r="AH3" s="10">
        <f>IF(AI3="","",IF(AI3&gt;AK3,"○",IF(AI3=AK3,"△",IF(AI3&lt;AK3,"●"))))</f>
      </c>
      <c r="AI3" s="11">
        <f>'ワーク（結果入力シート）'!A32</f>
      </c>
      <c r="AJ3" s="11" t="s">
        <v>11</v>
      </c>
      <c r="AK3" s="11">
        <f>'ワーク（結果入力シート）'!E32</f>
      </c>
      <c r="AL3" s="10">
        <f>IF(AM3="","",IF(AM3&gt;AO3,"○",IF(AM3=AO3,"△",IF(AM3&lt;AO3,"●"))))</f>
      </c>
      <c r="AM3" s="11">
        <f>'ワーク（結果入力シート）'!A36</f>
      </c>
      <c r="AN3" s="11" t="s">
        <v>11</v>
      </c>
      <c r="AO3" s="11">
        <f>'ワーク（結果入力シート）'!E36</f>
      </c>
      <c r="AP3" s="13">
        <f>COUNTIF(B3:AO3,"○")</f>
        <v>0</v>
      </c>
      <c r="AQ3" s="13">
        <f>COUNTIF(B3:AO3,"●")</f>
        <v>0</v>
      </c>
      <c r="AR3" s="13">
        <f>COUNTIF(B3:AO3,"△")</f>
        <v>0</v>
      </c>
      <c r="AS3" s="13">
        <f>SUM(C3,G3,K3,O3,S3,W3,AA3,AE3,AI3,AM3)</f>
        <v>0</v>
      </c>
      <c r="AT3" s="13">
        <f>SUM(E3,I3,M3,Q3,U3,Y3,AC3,AG3,AK3,AO3)</f>
        <v>0</v>
      </c>
      <c r="AU3" s="13">
        <f>+AS3-AT3</f>
        <v>0</v>
      </c>
      <c r="AV3" s="13">
        <f>AP3*3+AR3*1</f>
        <v>0</v>
      </c>
      <c r="AW3" s="57">
        <f>RANK(AV3,$AV$3:$AV$12,0)</f>
        <v>1</v>
      </c>
      <c r="AX3" s="114"/>
    </row>
    <row r="4" spans="1:50" ht="45" customHeight="1">
      <c r="A4" s="62" t="s">
        <v>0</v>
      </c>
      <c r="B4" s="10">
        <f aca="true" t="shared" si="2" ref="B4:B11">IF(C4="","",IF(C4&gt;E4,"○",IF(C4=E4,"△",IF(C4&lt;E4,"●"))))</f>
      </c>
      <c r="C4" s="11">
        <f>I3</f>
      </c>
      <c r="D4" s="11" t="s">
        <v>11</v>
      </c>
      <c r="E4" s="12">
        <f>G3</f>
      </c>
      <c r="F4" s="138"/>
      <c r="G4" s="139"/>
      <c r="H4" s="139"/>
      <c r="I4" s="140"/>
      <c r="J4" s="10">
        <f>IF(K4="","",IF(K4&gt;M4,"○",IF(K4=M4,"△",IF(K4&lt;M4,"●"))))</f>
      </c>
      <c r="K4" s="11">
        <f>'ワーク（結果入力シート）'!A40</f>
      </c>
      <c r="L4" s="11" t="s">
        <v>11</v>
      </c>
      <c r="M4" s="11">
        <f>'ワーク（結果入力シート）'!E40</f>
      </c>
      <c r="N4" s="10">
        <f>IF(O4="","",IF(O4&gt;Q4,"○",IF(O4=Q4,"△",IF(O4&lt;Q4,"●"))))</f>
      </c>
      <c r="O4" s="11">
        <f>'ワーク（結果入力シート）'!A44</f>
      </c>
      <c r="P4" s="11" t="s">
        <v>11</v>
      </c>
      <c r="Q4" s="11">
        <f>'ワーク（結果入力シート）'!E44</f>
      </c>
      <c r="R4" s="10">
        <f>IF(S4="","",IF(S4&gt;U4,"○",IF(S4=U4,"△",IF(S4&lt;U4,"●"))))</f>
      </c>
      <c r="S4" s="11">
        <f>'ワーク（結果入力シート）'!A48</f>
      </c>
      <c r="T4" s="11" t="s">
        <v>11</v>
      </c>
      <c r="U4" s="11">
        <f>'ワーク（結果入力シート）'!E48</f>
      </c>
      <c r="V4" s="10">
        <f>IF(W4="","",IF(W4&gt;Y4,"○",IF(W4=Y4,"△",IF(W4&lt;Y4,"●"))))</f>
      </c>
      <c r="W4" s="11">
        <f>'ワーク（結果入力シート）'!A52</f>
      </c>
      <c r="X4" s="11" t="s">
        <v>11</v>
      </c>
      <c r="Y4" s="11">
        <f>'ワーク（結果入力シート）'!E52</f>
      </c>
      <c r="Z4" s="10">
        <f t="shared" si="0"/>
      </c>
      <c r="AA4" s="11">
        <f>'ワーク（結果入力シート）'!A56</f>
      </c>
      <c r="AB4" s="11" t="s">
        <v>11</v>
      </c>
      <c r="AC4" s="11">
        <f>'ワーク（結果入力シート）'!E56</f>
      </c>
      <c r="AD4" s="10">
        <f t="shared" si="1"/>
      </c>
      <c r="AE4" s="11">
        <f>'ワーク（結果入力シート）'!A60</f>
      </c>
      <c r="AF4" s="11" t="s">
        <v>11</v>
      </c>
      <c r="AG4" s="11">
        <f>'ワーク（結果入力シート）'!E60</f>
      </c>
      <c r="AH4" s="10">
        <f aca="true" t="shared" si="3" ref="AH4:AH10">IF(AI4="","",IF(AI4&gt;AK4,"○",IF(AI4=AK4,"△",IF(AI4&lt;AK4,"●"))))</f>
      </c>
      <c r="AI4" s="11">
        <f>'ワーク（結果入力シート）'!G4</f>
      </c>
      <c r="AJ4" s="11" t="s">
        <v>11</v>
      </c>
      <c r="AK4" s="11">
        <f>'ワーク（結果入力シート）'!K4</f>
      </c>
      <c r="AL4" s="10">
        <f aca="true" t="shared" si="4" ref="AL4:AL11">IF(AM4="","",IF(AM4&gt;AO4,"○",IF(AM4=AO4,"△",IF(AM4&lt;AO4,"●"))))</f>
      </c>
      <c r="AM4" s="11">
        <f>'ワーク（結果入力シート）'!G8</f>
      </c>
      <c r="AN4" s="11" t="s">
        <v>11</v>
      </c>
      <c r="AO4" s="11">
        <f>'ワーク（結果入力シート）'!K8</f>
      </c>
      <c r="AP4" s="13">
        <f aca="true" t="shared" si="5" ref="AP4:AP12">COUNTIF(B4:AO4,"○")</f>
        <v>0</v>
      </c>
      <c r="AQ4" s="13">
        <f aca="true" t="shared" si="6" ref="AQ4:AQ12">COUNTIF(B4:AO4,"●")</f>
        <v>0</v>
      </c>
      <c r="AR4" s="13">
        <f aca="true" t="shared" si="7" ref="AR4:AR12">COUNTIF(B4:AO4,"△")</f>
        <v>0</v>
      </c>
      <c r="AS4" s="13">
        <f aca="true" t="shared" si="8" ref="AS4:AS12">SUM(C4,G4,K4,O4,S4,W4,AA4,AE4,AI4,AM4)</f>
        <v>0</v>
      </c>
      <c r="AT4" s="13">
        <f aca="true" t="shared" si="9" ref="AT4:AT11">SUM(E4,I4,M4,Q4,U4,Y4,AC4,AG4,AK4,AO4)</f>
        <v>0</v>
      </c>
      <c r="AU4" s="13">
        <f aca="true" t="shared" si="10" ref="AU4:AU12">+AS4-AT4</f>
        <v>0</v>
      </c>
      <c r="AV4" s="13">
        <f aca="true" t="shared" si="11" ref="AV4:AV12">AP4*3+AR4*1</f>
        <v>0</v>
      </c>
      <c r="AW4" s="57">
        <f aca="true" t="shared" si="12" ref="AW4:AW12">RANK(AV4,$AV$3:$AV$12,0)</f>
        <v>1</v>
      </c>
      <c r="AX4" s="114"/>
    </row>
    <row r="5" spans="1:50" ht="45" customHeight="1">
      <c r="A5" s="62" t="s">
        <v>9</v>
      </c>
      <c r="B5" s="10">
        <f t="shared" si="2"/>
      </c>
      <c r="C5" s="11">
        <f>M3</f>
      </c>
      <c r="D5" s="11" t="s">
        <v>11</v>
      </c>
      <c r="E5" s="12">
        <f>K3</f>
      </c>
      <c r="F5" s="10">
        <f aca="true" t="shared" si="13" ref="F5:F11">IF(G5="","",IF(G5&gt;I5,"○",IF(G5=I5,"△",IF(G5&lt;I5,"●"))))</f>
      </c>
      <c r="G5" s="11">
        <f>M4</f>
      </c>
      <c r="H5" s="11" t="s">
        <v>11</v>
      </c>
      <c r="I5" s="12">
        <f>K4</f>
      </c>
      <c r="J5" s="138"/>
      <c r="K5" s="139"/>
      <c r="L5" s="139"/>
      <c r="M5" s="140"/>
      <c r="N5" s="10">
        <f>IF(O5="","",IF(O5&gt;Q5,"○",IF(O5=Q5,"△",IF(O5&lt;Q5,"●"))))</f>
      </c>
      <c r="O5" s="11">
        <f>'ワーク（結果入力シート）'!G12</f>
      </c>
      <c r="P5" s="11" t="s">
        <v>11</v>
      </c>
      <c r="Q5" s="11">
        <f>'ワーク（結果入力シート）'!K12</f>
      </c>
      <c r="R5" s="10">
        <f>IF(S5="","",IF(S5&gt;U5,"○",IF(S5=U5,"△",IF(S5&lt;U5,"●"))))</f>
      </c>
      <c r="S5" s="11">
        <f>'ワーク（結果入力シート）'!G16</f>
      </c>
      <c r="T5" s="11" t="s">
        <v>11</v>
      </c>
      <c r="U5" s="11">
        <f>'ワーク（結果入力シート）'!K16</f>
      </c>
      <c r="V5" s="10">
        <f>IF(W5="","",IF(W5&gt;Y5,"○",IF(W5=Y5,"△",IF(W5&lt;Y5,"●"))))</f>
      </c>
      <c r="W5" s="11">
        <f>'ワーク（結果入力シート）'!G20</f>
      </c>
      <c r="X5" s="11" t="s">
        <v>11</v>
      </c>
      <c r="Y5" s="11">
        <f>'ワーク（結果入力シート）'!K20</f>
      </c>
      <c r="Z5" s="10">
        <f t="shared" si="0"/>
      </c>
      <c r="AA5" s="11">
        <f>'ワーク（結果入力シート）'!G24</f>
      </c>
      <c r="AB5" s="11" t="s">
        <v>11</v>
      </c>
      <c r="AC5" s="11">
        <f>'ワーク（結果入力シート）'!K24</f>
      </c>
      <c r="AD5" s="10">
        <f t="shared" si="1"/>
      </c>
      <c r="AE5" s="11">
        <f>'ワーク（結果入力シート）'!G28</f>
      </c>
      <c r="AF5" s="11" t="s">
        <v>11</v>
      </c>
      <c r="AG5" s="11">
        <f>'ワーク（結果入力シート）'!K28</f>
      </c>
      <c r="AH5" s="10">
        <f t="shared" si="3"/>
      </c>
      <c r="AI5" s="11">
        <f>'ワーク（結果入力シート）'!G32</f>
      </c>
      <c r="AJ5" s="11" t="s">
        <v>11</v>
      </c>
      <c r="AK5" s="11">
        <f>'ワーク（結果入力シート）'!K32</f>
      </c>
      <c r="AL5" s="10">
        <f t="shared" si="4"/>
      </c>
      <c r="AM5" s="11">
        <f>'ワーク（結果入力シート）'!G36</f>
      </c>
      <c r="AN5" s="11" t="s">
        <v>11</v>
      </c>
      <c r="AO5" s="11">
        <f>'ワーク（結果入力シート）'!K36</f>
      </c>
      <c r="AP5" s="13">
        <f t="shared" si="5"/>
        <v>0</v>
      </c>
      <c r="AQ5" s="13">
        <f t="shared" si="6"/>
        <v>0</v>
      </c>
      <c r="AR5" s="13">
        <f t="shared" si="7"/>
        <v>0</v>
      </c>
      <c r="AS5" s="13">
        <f t="shared" si="8"/>
        <v>0</v>
      </c>
      <c r="AT5" s="13">
        <f t="shared" si="9"/>
        <v>0</v>
      </c>
      <c r="AU5" s="13">
        <f t="shared" si="10"/>
        <v>0</v>
      </c>
      <c r="AV5" s="13">
        <f t="shared" si="11"/>
        <v>0</v>
      </c>
      <c r="AW5" s="57">
        <f t="shared" si="12"/>
        <v>1</v>
      </c>
      <c r="AX5" s="114"/>
    </row>
    <row r="6" spans="1:50" ht="45" customHeight="1">
      <c r="A6" s="62" t="s">
        <v>10</v>
      </c>
      <c r="B6" s="10">
        <f t="shared" si="2"/>
      </c>
      <c r="C6" s="11">
        <f>Q3</f>
      </c>
      <c r="D6" s="11" t="s">
        <v>11</v>
      </c>
      <c r="E6" s="12">
        <f>O3</f>
      </c>
      <c r="F6" s="10">
        <f t="shared" si="13"/>
      </c>
      <c r="G6" s="11">
        <f>Q4</f>
      </c>
      <c r="H6" s="11" t="s">
        <v>11</v>
      </c>
      <c r="I6" s="12">
        <f>O4</f>
      </c>
      <c r="J6" s="10">
        <f aca="true" t="shared" si="14" ref="J6:J11">IF(K6="","",IF(K6&gt;M6,"○",IF(K6=M6,"△",IF(K6&lt;M6,"●"))))</f>
      </c>
      <c r="K6" s="11">
        <f>Q5</f>
      </c>
      <c r="L6" s="11" t="s">
        <v>11</v>
      </c>
      <c r="M6" s="12">
        <f>O5</f>
      </c>
      <c r="N6" s="138"/>
      <c r="O6" s="139"/>
      <c r="P6" s="139"/>
      <c r="Q6" s="140"/>
      <c r="R6" s="10">
        <f>IF(S6="","",IF(S6&gt;U6,"○",IF(S6=U6,"△",IF(S6&lt;U6,"●"))))</f>
      </c>
      <c r="S6" s="11">
        <f>'ワーク（結果入力シート）'!G40</f>
      </c>
      <c r="T6" s="11" t="s">
        <v>11</v>
      </c>
      <c r="U6" s="12">
        <f>'ワーク（結果入力シート）'!K40</f>
      </c>
      <c r="V6" s="10">
        <f>IF(W6="","",IF(W6&gt;Y6,"○",IF(W6=Y6,"△",IF(W6&lt;Y6,"●"))))</f>
      </c>
      <c r="W6" s="11">
        <f>'ワーク（結果入力シート）'!G44</f>
      </c>
      <c r="X6" s="11" t="s">
        <v>11</v>
      </c>
      <c r="Y6" s="12">
        <f>'ワーク（結果入力シート）'!K44</f>
      </c>
      <c r="Z6" s="10">
        <f t="shared" si="0"/>
      </c>
      <c r="AA6" s="11">
        <f>'ワーク（結果入力シート）'!G48</f>
      </c>
      <c r="AB6" s="11" t="s">
        <v>11</v>
      </c>
      <c r="AC6" s="12">
        <f>'ワーク（結果入力シート）'!K48</f>
      </c>
      <c r="AD6" s="10">
        <f t="shared" si="1"/>
      </c>
      <c r="AE6" s="11">
        <f>'ワーク（結果入力シート）'!G52</f>
      </c>
      <c r="AF6" s="11" t="s">
        <v>11</v>
      </c>
      <c r="AG6" s="12">
        <f>'ワーク（結果入力シート）'!K52</f>
      </c>
      <c r="AH6" s="10">
        <f t="shared" si="3"/>
      </c>
      <c r="AI6" s="11">
        <f>'ワーク（結果入力シート）'!G56</f>
      </c>
      <c r="AJ6" s="11" t="s">
        <v>11</v>
      </c>
      <c r="AK6" s="12">
        <f>'ワーク（結果入力シート）'!K56</f>
      </c>
      <c r="AL6" s="10">
        <f t="shared" si="4"/>
      </c>
      <c r="AM6" s="11">
        <f>'ワーク（結果入力シート）'!G60</f>
      </c>
      <c r="AN6" s="11" t="s">
        <v>11</v>
      </c>
      <c r="AO6" s="12">
        <f>'ワーク（結果入力シート）'!K60</f>
      </c>
      <c r="AP6" s="13">
        <f t="shared" si="5"/>
        <v>0</v>
      </c>
      <c r="AQ6" s="13">
        <f t="shared" si="6"/>
        <v>0</v>
      </c>
      <c r="AR6" s="13">
        <f t="shared" si="7"/>
        <v>0</v>
      </c>
      <c r="AS6" s="13">
        <f t="shared" si="8"/>
        <v>0</v>
      </c>
      <c r="AT6" s="13">
        <f t="shared" si="9"/>
        <v>0</v>
      </c>
      <c r="AU6" s="13">
        <f t="shared" si="10"/>
        <v>0</v>
      </c>
      <c r="AV6" s="13">
        <f t="shared" si="11"/>
        <v>0</v>
      </c>
      <c r="AW6" s="57">
        <f t="shared" si="12"/>
        <v>1</v>
      </c>
      <c r="AX6" s="114"/>
    </row>
    <row r="7" spans="1:50" ht="45" customHeight="1">
      <c r="A7" s="62" t="s">
        <v>25</v>
      </c>
      <c r="B7" s="10">
        <f t="shared" si="2"/>
      </c>
      <c r="C7" s="11">
        <f>U3</f>
      </c>
      <c r="D7" s="11" t="s">
        <v>11</v>
      </c>
      <c r="E7" s="12">
        <f>S3</f>
      </c>
      <c r="F7" s="10">
        <f t="shared" si="13"/>
      </c>
      <c r="G7" s="11">
        <f>U4</f>
      </c>
      <c r="H7" s="11" t="s">
        <v>11</v>
      </c>
      <c r="I7" s="12">
        <f>S4</f>
      </c>
      <c r="J7" s="10">
        <f t="shared" si="14"/>
      </c>
      <c r="K7" s="11">
        <f>U5</f>
      </c>
      <c r="L7" s="11" t="s">
        <v>11</v>
      </c>
      <c r="M7" s="12">
        <f>S5</f>
      </c>
      <c r="N7" s="10">
        <f aca="true" t="shared" si="15" ref="N7:N12">IF(O7="","",IF(O7&gt;Q7,"○",IF(O7=Q7,"△",IF(O7&lt;Q7,"●"))))</f>
      </c>
      <c r="O7" s="11">
        <f>U6</f>
      </c>
      <c r="P7" s="11" t="s">
        <v>11</v>
      </c>
      <c r="Q7" s="12">
        <f>S6</f>
      </c>
      <c r="R7" s="138"/>
      <c r="S7" s="139"/>
      <c r="T7" s="139"/>
      <c r="U7" s="140"/>
      <c r="V7" s="10">
        <f>IF(W7="","",IF(W7&gt;Y7,"○",IF(W7=Y7,"△",IF(W7&lt;Y7,"●"))))</f>
      </c>
      <c r="W7" s="11">
        <f>'ワーク（結果入力シート）'!M4</f>
      </c>
      <c r="X7" s="11" t="s">
        <v>11</v>
      </c>
      <c r="Y7" s="12">
        <f>'ワーク（結果入力シート）'!Q4</f>
      </c>
      <c r="Z7" s="10">
        <f t="shared" si="0"/>
      </c>
      <c r="AA7" s="11">
        <f>'ワーク（結果入力シート）'!M8</f>
      </c>
      <c r="AB7" s="11" t="s">
        <v>11</v>
      </c>
      <c r="AC7" s="12">
        <f>'ワーク（結果入力シート）'!Q8</f>
      </c>
      <c r="AD7" s="10">
        <f t="shared" si="1"/>
      </c>
      <c r="AE7" s="11">
        <f>'ワーク（結果入力シート）'!M12</f>
      </c>
      <c r="AF7" s="11" t="s">
        <v>11</v>
      </c>
      <c r="AG7" s="12">
        <f>'ワーク（結果入力シート）'!Q12</f>
      </c>
      <c r="AH7" s="10">
        <f t="shared" si="3"/>
      </c>
      <c r="AI7" s="11">
        <f>'ワーク（結果入力シート）'!M16</f>
      </c>
      <c r="AJ7" s="11" t="s">
        <v>11</v>
      </c>
      <c r="AK7" s="12">
        <f>'ワーク（結果入力シート）'!Q16</f>
      </c>
      <c r="AL7" s="10">
        <f t="shared" si="4"/>
      </c>
      <c r="AM7" s="11">
        <f>'ワーク（結果入力シート）'!M20</f>
      </c>
      <c r="AN7" s="11" t="s">
        <v>11</v>
      </c>
      <c r="AO7" s="12">
        <f>'ワーク（結果入力シート）'!Q20</f>
      </c>
      <c r="AP7" s="13">
        <f t="shared" si="5"/>
        <v>0</v>
      </c>
      <c r="AQ7" s="13">
        <f t="shared" si="6"/>
        <v>0</v>
      </c>
      <c r="AR7" s="13">
        <f t="shared" si="7"/>
        <v>0</v>
      </c>
      <c r="AS7" s="13">
        <f t="shared" si="8"/>
        <v>0</v>
      </c>
      <c r="AT7" s="13">
        <f t="shared" si="9"/>
        <v>0</v>
      </c>
      <c r="AU7" s="13">
        <f t="shared" si="10"/>
        <v>0</v>
      </c>
      <c r="AV7" s="13">
        <f t="shared" si="11"/>
        <v>0</v>
      </c>
      <c r="AW7" s="57">
        <f t="shared" si="12"/>
        <v>1</v>
      </c>
      <c r="AX7" s="114"/>
    </row>
    <row r="8" spans="1:50" ht="45" customHeight="1">
      <c r="A8" s="62" t="s">
        <v>29</v>
      </c>
      <c r="B8" s="10">
        <f t="shared" si="2"/>
      </c>
      <c r="C8" s="11">
        <f>Y3</f>
      </c>
      <c r="D8" s="11" t="s">
        <v>11</v>
      </c>
      <c r="E8" s="12">
        <f>W3</f>
      </c>
      <c r="F8" s="10">
        <f t="shared" si="13"/>
      </c>
      <c r="G8" s="11">
        <f>Y4</f>
      </c>
      <c r="H8" s="11" t="s">
        <v>11</v>
      </c>
      <c r="I8" s="12">
        <f>W4</f>
      </c>
      <c r="J8" s="10">
        <f t="shared" si="14"/>
      </c>
      <c r="K8" s="11">
        <f>Y5</f>
      </c>
      <c r="L8" s="11" t="s">
        <v>11</v>
      </c>
      <c r="M8" s="12">
        <f>W5</f>
      </c>
      <c r="N8" s="10">
        <f t="shared" si="15"/>
      </c>
      <c r="O8" s="11">
        <f>Y6</f>
      </c>
      <c r="P8" s="11" t="s">
        <v>11</v>
      </c>
      <c r="Q8" s="12">
        <f>W6</f>
      </c>
      <c r="R8" s="10">
        <f>IF(S8="","",IF(S8&gt;U8,"○",IF(S8=U8,"△",IF(S8&lt;U8,"●"))))</f>
      </c>
      <c r="S8" s="11">
        <f>Y7</f>
      </c>
      <c r="T8" s="11" t="s">
        <v>11</v>
      </c>
      <c r="U8" s="12">
        <f>W7</f>
      </c>
      <c r="V8" s="138"/>
      <c r="W8" s="139"/>
      <c r="X8" s="139"/>
      <c r="Y8" s="140"/>
      <c r="Z8" s="10">
        <f t="shared" si="0"/>
      </c>
      <c r="AA8" s="11">
        <f>'ワーク（結果入力シート）'!M24</f>
      </c>
      <c r="AB8" s="11" t="s">
        <v>11</v>
      </c>
      <c r="AC8" s="12">
        <f>'ワーク（結果入力シート）'!Q24</f>
      </c>
      <c r="AD8" s="10">
        <f t="shared" si="1"/>
      </c>
      <c r="AE8" s="11">
        <f>'ワーク（結果入力シート）'!M28</f>
      </c>
      <c r="AF8" s="11" t="s">
        <v>11</v>
      </c>
      <c r="AG8" s="12">
        <f>'ワーク（結果入力シート）'!Q28</f>
      </c>
      <c r="AH8" s="10">
        <f t="shared" si="3"/>
      </c>
      <c r="AI8" s="11">
        <f>'ワーク（結果入力シート）'!M32</f>
      </c>
      <c r="AJ8" s="11" t="s">
        <v>11</v>
      </c>
      <c r="AK8" s="12">
        <f>'ワーク（結果入力シート）'!Q32</f>
      </c>
      <c r="AL8" s="10">
        <f t="shared" si="4"/>
      </c>
      <c r="AM8" s="11">
        <f>'ワーク（結果入力シート）'!M36</f>
      </c>
      <c r="AN8" s="11" t="s">
        <v>11</v>
      </c>
      <c r="AO8" s="12">
        <f>'ワーク（結果入力シート）'!Q36</f>
      </c>
      <c r="AP8" s="13">
        <f t="shared" si="5"/>
        <v>0</v>
      </c>
      <c r="AQ8" s="13">
        <f t="shared" si="6"/>
        <v>0</v>
      </c>
      <c r="AR8" s="13">
        <f t="shared" si="7"/>
        <v>0</v>
      </c>
      <c r="AS8" s="13">
        <f t="shared" si="8"/>
        <v>0</v>
      </c>
      <c r="AT8" s="13">
        <f t="shared" si="9"/>
        <v>0</v>
      </c>
      <c r="AU8" s="13">
        <f t="shared" si="10"/>
        <v>0</v>
      </c>
      <c r="AV8" s="13">
        <f t="shared" si="11"/>
        <v>0</v>
      </c>
      <c r="AW8" s="57">
        <f t="shared" si="12"/>
        <v>1</v>
      </c>
      <c r="AX8" s="114"/>
    </row>
    <row r="9" spans="1:50" ht="45" customHeight="1">
      <c r="A9" s="62" t="s">
        <v>28</v>
      </c>
      <c r="B9" s="10">
        <f t="shared" si="2"/>
      </c>
      <c r="C9" s="11">
        <f>AC3</f>
      </c>
      <c r="D9" s="11" t="s">
        <v>11</v>
      </c>
      <c r="E9" s="12">
        <f>AA3</f>
      </c>
      <c r="F9" s="10">
        <f t="shared" si="13"/>
      </c>
      <c r="G9" s="11">
        <f>AC4</f>
      </c>
      <c r="H9" s="11" t="s">
        <v>11</v>
      </c>
      <c r="I9" s="12">
        <f>AA4</f>
      </c>
      <c r="J9" s="10">
        <f t="shared" si="14"/>
      </c>
      <c r="K9" s="11">
        <f>AC5</f>
      </c>
      <c r="L9" s="11" t="s">
        <v>11</v>
      </c>
      <c r="M9" s="12">
        <f>AA5</f>
      </c>
      <c r="N9" s="10">
        <f t="shared" si="15"/>
      </c>
      <c r="O9" s="11">
        <f>AC6</f>
      </c>
      <c r="P9" s="11" t="s">
        <v>11</v>
      </c>
      <c r="Q9" s="12">
        <f>AA6</f>
      </c>
      <c r="R9" s="10">
        <f>IF(S9="","",IF(S9&gt;U9,"○",IF(S9=U9,"△",IF(S9&lt;U9,"●"))))</f>
      </c>
      <c r="S9" s="11">
        <f>AC7</f>
      </c>
      <c r="T9" s="11" t="s">
        <v>11</v>
      </c>
      <c r="U9" s="12">
        <f>AA7</f>
      </c>
      <c r="V9" s="10">
        <f>IF(W9="","",IF(W9&gt;Y9,"○",IF(W9=Y9,"△",IF(W9&lt;Y9,"●"))))</f>
      </c>
      <c r="W9" s="11">
        <f>AC8</f>
      </c>
      <c r="X9" s="11" t="s">
        <v>11</v>
      </c>
      <c r="Y9" s="12">
        <f>AA8</f>
      </c>
      <c r="Z9" s="138"/>
      <c r="AA9" s="139"/>
      <c r="AB9" s="139"/>
      <c r="AC9" s="140"/>
      <c r="AD9" s="10">
        <f t="shared" si="1"/>
      </c>
      <c r="AE9" s="11">
        <f>'ワーク（結果入力シート）'!M40</f>
      </c>
      <c r="AF9" s="11" t="s">
        <v>11</v>
      </c>
      <c r="AG9" s="12">
        <f>'ワーク（結果入力シート）'!Q40</f>
      </c>
      <c r="AH9" s="10">
        <f t="shared" si="3"/>
      </c>
      <c r="AI9" s="11">
        <f>'ワーク（結果入力シート）'!M44</f>
      </c>
      <c r="AJ9" s="11" t="s">
        <v>11</v>
      </c>
      <c r="AK9" s="12">
        <f>'ワーク（結果入力シート）'!Q44</f>
      </c>
      <c r="AL9" s="10">
        <f t="shared" si="4"/>
      </c>
      <c r="AM9" s="11">
        <f>'ワーク（結果入力シート）'!M48</f>
      </c>
      <c r="AN9" s="11" t="s">
        <v>11</v>
      </c>
      <c r="AO9" s="12">
        <f>'ワーク（結果入力シート）'!Q48</f>
      </c>
      <c r="AP9" s="13">
        <f t="shared" si="5"/>
        <v>0</v>
      </c>
      <c r="AQ9" s="13">
        <f t="shared" si="6"/>
        <v>0</v>
      </c>
      <c r="AR9" s="13">
        <f t="shared" si="7"/>
        <v>0</v>
      </c>
      <c r="AS9" s="13">
        <f t="shared" si="8"/>
        <v>0</v>
      </c>
      <c r="AT9" s="13">
        <f t="shared" si="9"/>
        <v>0</v>
      </c>
      <c r="AU9" s="13">
        <f t="shared" si="10"/>
        <v>0</v>
      </c>
      <c r="AV9" s="13">
        <f t="shared" si="11"/>
        <v>0</v>
      </c>
      <c r="AW9" s="57">
        <f t="shared" si="12"/>
        <v>1</v>
      </c>
      <c r="AX9" s="114"/>
    </row>
    <row r="10" spans="1:50" ht="45" customHeight="1">
      <c r="A10" s="62" t="s">
        <v>13</v>
      </c>
      <c r="B10" s="10">
        <f t="shared" si="2"/>
      </c>
      <c r="C10" s="11">
        <f>AG3</f>
      </c>
      <c r="D10" s="66" t="s">
        <v>11</v>
      </c>
      <c r="E10" s="103">
        <f>AE3</f>
      </c>
      <c r="F10" s="104">
        <f t="shared" si="13"/>
      </c>
      <c r="G10" s="105">
        <f>AG4</f>
      </c>
      <c r="H10" s="105" t="s">
        <v>11</v>
      </c>
      <c r="I10" s="103">
        <f>AE4</f>
      </c>
      <c r="J10" s="104">
        <f t="shared" si="14"/>
      </c>
      <c r="K10" s="105">
        <f>AG5</f>
      </c>
      <c r="L10" s="105" t="s">
        <v>11</v>
      </c>
      <c r="M10" s="103">
        <f>AE5</f>
      </c>
      <c r="N10" s="104">
        <f t="shared" si="15"/>
      </c>
      <c r="O10" s="105">
        <f>AG6</f>
      </c>
      <c r="P10" s="105" t="s">
        <v>11</v>
      </c>
      <c r="Q10" s="103">
        <f>AE6</f>
      </c>
      <c r="R10" s="104">
        <f>IF(S10="","",IF(S10&gt;U10,"○",IF(S10=U10,"△",IF(S10&lt;U10,"●"))))</f>
      </c>
      <c r="S10" s="105">
        <f>AG7</f>
      </c>
      <c r="T10" s="105" t="s">
        <v>11</v>
      </c>
      <c r="U10" s="103">
        <f>AE7</f>
      </c>
      <c r="V10" s="104">
        <f>IF(W10="","",IF(W10&gt;Y10,"○",IF(W10=Y10,"△",IF(W10&lt;Y10,"●"))))</f>
      </c>
      <c r="W10" s="105">
        <f>AG8</f>
      </c>
      <c r="X10" s="105" t="s">
        <v>11</v>
      </c>
      <c r="Y10" s="103">
        <f>AE8</f>
      </c>
      <c r="Z10" s="104">
        <f>IF(AA10="","",IF(AA10&gt;AC10,"○",IF(AA10=AC10,"△",IF(AA10&lt;AC10,"●"))))</f>
      </c>
      <c r="AA10" s="105">
        <f>AG9</f>
      </c>
      <c r="AB10" s="105" t="s">
        <v>11</v>
      </c>
      <c r="AC10" s="103">
        <f>AE9</f>
      </c>
      <c r="AD10" s="138"/>
      <c r="AE10" s="139"/>
      <c r="AF10" s="139"/>
      <c r="AG10" s="140"/>
      <c r="AH10" s="10">
        <f t="shared" si="3"/>
      </c>
      <c r="AI10" s="11">
        <f>'ワーク（結果入力シート）'!M52</f>
      </c>
      <c r="AJ10" s="11" t="s">
        <v>11</v>
      </c>
      <c r="AK10" s="12">
        <f>'ワーク（結果入力シート）'!Q52</f>
      </c>
      <c r="AL10" s="10">
        <f t="shared" si="4"/>
      </c>
      <c r="AM10" s="40">
        <f>'ワーク（結果入力シート）'!M56</f>
      </c>
      <c r="AN10" s="11" t="s">
        <v>11</v>
      </c>
      <c r="AO10" s="41">
        <f>'ワーク（結果入力シート）'!Q56</f>
      </c>
      <c r="AP10" s="13">
        <f t="shared" si="5"/>
        <v>0</v>
      </c>
      <c r="AQ10" s="13">
        <f t="shared" si="6"/>
        <v>0</v>
      </c>
      <c r="AR10" s="13">
        <f t="shared" si="7"/>
        <v>0</v>
      </c>
      <c r="AS10" s="13">
        <f t="shared" si="8"/>
        <v>0</v>
      </c>
      <c r="AT10" s="13">
        <f t="shared" si="9"/>
        <v>0</v>
      </c>
      <c r="AU10" s="13">
        <f t="shared" si="10"/>
        <v>0</v>
      </c>
      <c r="AV10" s="13">
        <f t="shared" si="11"/>
        <v>0</v>
      </c>
      <c r="AW10" s="57">
        <f t="shared" si="12"/>
        <v>1</v>
      </c>
      <c r="AX10" s="114"/>
    </row>
    <row r="11" spans="1:50" ht="45" customHeight="1">
      <c r="A11" s="63" t="s">
        <v>47</v>
      </c>
      <c r="B11" s="42">
        <f t="shared" si="2"/>
      </c>
      <c r="C11" s="43">
        <f>AK3</f>
      </c>
      <c r="D11" s="67" t="s">
        <v>11</v>
      </c>
      <c r="E11" s="106">
        <f>AI3</f>
      </c>
      <c r="F11" s="107">
        <f t="shared" si="13"/>
      </c>
      <c r="G11" s="108">
        <f>AK4</f>
      </c>
      <c r="H11" s="108" t="s">
        <v>11</v>
      </c>
      <c r="I11" s="106">
        <f>AI4</f>
      </c>
      <c r="J11" s="107">
        <f t="shared" si="14"/>
      </c>
      <c r="K11" s="108">
        <f>AK5</f>
      </c>
      <c r="L11" s="108" t="s">
        <v>11</v>
      </c>
      <c r="M11" s="106">
        <f>AI5</f>
      </c>
      <c r="N11" s="107">
        <f>IF(O11="","",IF(O11&gt;Q11,"○",IF(O11=Q11,"△",IF(O11&lt;Q11,"●"))))</f>
      </c>
      <c r="O11" s="108">
        <f>AK6</f>
      </c>
      <c r="P11" s="108" t="s">
        <v>11</v>
      </c>
      <c r="Q11" s="106">
        <f>AI6</f>
      </c>
      <c r="R11" s="107">
        <f>IF(S11="","",IF(S11&gt;U11,"○",IF(S11=U11,"△",IF(S11&lt;U11,"●"))))</f>
      </c>
      <c r="S11" s="108">
        <f>AK7</f>
      </c>
      <c r="T11" s="108" t="s">
        <v>11</v>
      </c>
      <c r="U11" s="106">
        <f>AI7</f>
      </c>
      <c r="V11" s="107">
        <f>IF(W11="","",IF(W11&gt;Y11,"○",IF(W11=Y11,"△",IF(W11&lt;Y11,"●"))))</f>
      </c>
      <c r="W11" s="108">
        <f>AK8</f>
      </c>
      <c r="X11" s="108" t="s">
        <v>11</v>
      </c>
      <c r="Y11" s="106">
        <f>AI8</f>
      </c>
      <c r="Z11" s="107">
        <f>IF(AA11="","",IF(AA11&gt;AC11,"○",IF(AA11=AC11,"△",IF(AA11&lt;AC11,"●"))))</f>
      </c>
      <c r="AA11" s="108">
        <f>AK9</f>
      </c>
      <c r="AB11" s="108" t="s">
        <v>11</v>
      </c>
      <c r="AC11" s="106">
        <f>AI9</f>
      </c>
      <c r="AD11" s="42">
        <f>IF(AE11="","",IF(AE11&gt;AG11,"○",IF(AE11=AG11,"△",IF(AE11&lt;AG11,"●"))))</f>
      </c>
      <c r="AE11" s="43">
        <f>AK10</f>
      </c>
      <c r="AF11" s="43" t="s">
        <v>11</v>
      </c>
      <c r="AG11" s="44">
        <f>AI10</f>
      </c>
      <c r="AH11" s="138"/>
      <c r="AI11" s="139"/>
      <c r="AJ11" s="139"/>
      <c r="AK11" s="140"/>
      <c r="AL11" s="10">
        <f t="shared" si="4"/>
      </c>
      <c r="AM11" s="43">
        <f>'ワーク（結果入力シート）'!M60</f>
      </c>
      <c r="AN11" s="43" t="s">
        <v>11</v>
      </c>
      <c r="AO11" s="44">
        <f>'ワーク（結果入力シート）'!Q60</f>
      </c>
      <c r="AP11" s="13">
        <f t="shared" si="5"/>
        <v>0</v>
      </c>
      <c r="AQ11" s="13">
        <f t="shared" si="6"/>
        <v>0</v>
      </c>
      <c r="AR11" s="13">
        <f t="shared" si="7"/>
        <v>0</v>
      </c>
      <c r="AS11" s="13">
        <f t="shared" si="8"/>
        <v>0</v>
      </c>
      <c r="AT11" s="13">
        <f t="shared" si="9"/>
        <v>0</v>
      </c>
      <c r="AU11" s="13">
        <f t="shared" si="10"/>
        <v>0</v>
      </c>
      <c r="AV11" s="13">
        <f t="shared" si="11"/>
        <v>0</v>
      </c>
      <c r="AW11" s="57">
        <f t="shared" si="12"/>
        <v>1</v>
      </c>
      <c r="AX11" s="114"/>
    </row>
    <row r="12" spans="1:50" ht="45" customHeight="1" thickBot="1">
      <c r="A12" s="64" t="s">
        <v>46</v>
      </c>
      <c r="B12" s="17">
        <f>IF(C12="","",IF(C12&gt;E12,"○",IF(C12=E12,"△",IF(C12&lt;E12,"●"))))</f>
      </c>
      <c r="C12" s="14">
        <f>AO3</f>
      </c>
      <c r="D12" s="68" t="s">
        <v>11</v>
      </c>
      <c r="E12" s="109">
        <f>AM3</f>
      </c>
      <c r="F12" s="110">
        <f>IF(G12="","",IF(G12&gt;I12,"○",IF(G12=I12,"△",IF(G12&lt;I12,"●"))))</f>
      </c>
      <c r="G12" s="111">
        <f>AO4</f>
      </c>
      <c r="H12" s="111" t="s">
        <v>11</v>
      </c>
      <c r="I12" s="109">
        <f>AM4</f>
      </c>
      <c r="J12" s="110">
        <f>IF(K12="","",IF(K12&gt;M12,"○",IF(K12=M12,"△",IF(K12&lt;M12,"●"))))</f>
      </c>
      <c r="K12" s="111">
        <f>AO5</f>
      </c>
      <c r="L12" s="111" t="s">
        <v>11</v>
      </c>
      <c r="M12" s="109">
        <f>AM5</f>
      </c>
      <c r="N12" s="110">
        <f t="shared" si="15"/>
      </c>
      <c r="O12" s="111">
        <f>AO6</f>
      </c>
      <c r="P12" s="111" t="s">
        <v>11</v>
      </c>
      <c r="Q12" s="109">
        <f>AM6</f>
      </c>
      <c r="R12" s="110">
        <f>IF(S12="","",IF(S12&gt;U12,"○",IF(S12=U12,"△",IF(S12&lt;U12,"●"))))</f>
      </c>
      <c r="S12" s="111">
        <f>AO7</f>
      </c>
      <c r="T12" s="111" t="s">
        <v>11</v>
      </c>
      <c r="U12" s="109">
        <f>AM7</f>
      </c>
      <c r="V12" s="110">
        <f>IF(W12="","",IF(W12&gt;Y12,"○",IF(W12=Y12,"△",IF(W12&lt;Y12,"●"))))</f>
      </c>
      <c r="W12" s="111">
        <f>AO8</f>
      </c>
      <c r="X12" s="111" t="s">
        <v>11</v>
      </c>
      <c r="Y12" s="109">
        <f>AM8</f>
      </c>
      <c r="Z12" s="110">
        <f>IF(AA12="","",IF(AA12&gt;AC12,"○",IF(AA12=AC12,"△",IF(AA12&lt;AC12,"●"))))</f>
      </c>
      <c r="AA12" s="111">
        <f>AO9</f>
      </c>
      <c r="AB12" s="111" t="s">
        <v>11</v>
      </c>
      <c r="AC12" s="109">
        <f>AM9</f>
      </c>
      <c r="AD12" s="17">
        <f>IF(AE12="","",IF(AE12&gt;AG12,"○",IF(AE12=AG12,"△",IF(AE12&lt;AG12,"●"))))</f>
      </c>
      <c r="AE12" s="14">
        <f>AO10</f>
      </c>
      <c r="AF12" s="14" t="s">
        <v>11</v>
      </c>
      <c r="AG12" s="15">
        <f>AM10</f>
      </c>
      <c r="AH12" s="17">
        <f>IF(AI12="","",IF(AI12&gt;AK12,"○",IF(AI12=AK12,"△",IF(AI12&lt;AK12,"●"))))</f>
      </c>
      <c r="AI12" s="14">
        <f>AO11</f>
      </c>
      <c r="AJ12" s="14" t="s">
        <v>11</v>
      </c>
      <c r="AK12" s="15">
        <f>AM11</f>
      </c>
      <c r="AL12" s="135"/>
      <c r="AM12" s="136"/>
      <c r="AN12" s="136"/>
      <c r="AO12" s="137"/>
      <c r="AP12" s="16">
        <f t="shared" si="5"/>
        <v>0</v>
      </c>
      <c r="AQ12" s="16">
        <f t="shared" si="6"/>
        <v>0</v>
      </c>
      <c r="AR12" s="16">
        <f t="shared" si="7"/>
        <v>0</v>
      </c>
      <c r="AS12" s="16">
        <f t="shared" si="8"/>
        <v>0</v>
      </c>
      <c r="AT12" s="16">
        <f>SUM(E12,I12,M12,Q12,U12,Y12,AC12,AG12,AK12,AO12)</f>
        <v>0</v>
      </c>
      <c r="AU12" s="16">
        <f t="shared" si="10"/>
        <v>0</v>
      </c>
      <c r="AV12" s="16">
        <f t="shared" si="11"/>
        <v>0</v>
      </c>
      <c r="AW12" s="58">
        <f t="shared" si="12"/>
        <v>1</v>
      </c>
      <c r="AX12" s="115"/>
    </row>
    <row r="13" spans="3:50" ht="13.5">
      <c r="C13" s="45" t="s">
        <v>39</v>
      </c>
      <c r="D13" s="65"/>
      <c r="E13" s="69" t="s">
        <v>40</v>
      </c>
      <c r="F13" s="141" t="s">
        <v>41</v>
      </c>
      <c r="G13" s="141"/>
      <c r="H13" s="141"/>
      <c r="I13" s="141"/>
      <c r="J13" s="70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S13" s="142">
        <f ca="1">NOW()</f>
        <v>40403.613507291666</v>
      </c>
      <c r="AT13" s="143"/>
      <c r="AU13" s="143"/>
      <c r="AV13" s="143"/>
      <c r="AW13" s="143"/>
      <c r="AX13" s="3" t="s">
        <v>42</v>
      </c>
    </row>
    <row r="14" ht="13.5">
      <c r="C14" s="45"/>
    </row>
  </sheetData>
  <sheetProtection password="8AC9" sheet="1"/>
  <mergeCells count="27">
    <mergeCell ref="AD2:AG2"/>
    <mergeCell ref="F13:I13"/>
    <mergeCell ref="AS13:AW13"/>
    <mergeCell ref="AQ1:AX1"/>
    <mergeCell ref="AE1:AO1"/>
    <mergeCell ref="G1:Q1"/>
    <mergeCell ref="R1:T1"/>
    <mergeCell ref="V8:Y8"/>
    <mergeCell ref="Z9:AC9"/>
    <mergeCell ref="AD10:AG10"/>
    <mergeCell ref="AL12:AO12"/>
    <mergeCell ref="B3:E3"/>
    <mergeCell ref="F4:I4"/>
    <mergeCell ref="J5:M5"/>
    <mergeCell ref="N6:Q6"/>
    <mergeCell ref="R7:U7"/>
    <mergeCell ref="AH11:AK11"/>
    <mergeCell ref="AL2:AO2"/>
    <mergeCell ref="B1:E1"/>
    <mergeCell ref="B2:E2"/>
    <mergeCell ref="F2:I2"/>
    <mergeCell ref="J2:M2"/>
    <mergeCell ref="N2:Q2"/>
    <mergeCell ref="R2:U2"/>
    <mergeCell ref="AH2:AK2"/>
    <mergeCell ref="V2:Y2"/>
    <mergeCell ref="Z2:AC2"/>
  </mergeCells>
  <printOptions/>
  <pageMargins left="0.787" right="0.5" top="0.62" bottom="0.984" header="0.512" footer="0.512"/>
  <pageSetup fitToHeight="1" fitToWidth="1" horizontalDpi="300" verticalDpi="300" orientation="landscape" paperSize="9" scale="94" r:id="rId3"/>
  <headerFooter alignWithMargins="0">
    <oddFooter>&amp;C（社）鹿児島県サッカー協会　3種委員会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60" zoomScaleNormal="80" zoomScalePageLayoutView="0" workbookViewId="0" topLeftCell="A1">
      <selection activeCell="F15" sqref="F15"/>
    </sheetView>
  </sheetViews>
  <sheetFormatPr defaultColWidth="9.00390625" defaultRowHeight="13.5"/>
  <cols>
    <col min="1" max="1" width="8.75390625" style="3" customWidth="1"/>
    <col min="2" max="2" width="6.875" style="3" customWidth="1"/>
    <col min="3" max="3" width="5.00390625" style="3" customWidth="1"/>
    <col min="4" max="4" width="6.875" style="3" customWidth="1"/>
    <col min="5" max="5" width="8.75390625" style="3" customWidth="1"/>
    <col min="6" max="6" width="5.00390625" style="3" customWidth="1"/>
    <col min="7" max="7" width="8.75390625" style="3" customWidth="1"/>
    <col min="8" max="8" width="6.875" style="3" customWidth="1"/>
    <col min="9" max="9" width="5.00390625" style="3" customWidth="1"/>
    <col min="10" max="10" width="6.875" style="3" customWidth="1"/>
    <col min="11" max="11" width="8.75390625" style="3" customWidth="1"/>
    <col min="12" max="12" width="5.00390625" style="3" customWidth="1"/>
    <col min="13" max="13" width="8.75390625" style="3" customWidth="1"/>
    <col min="14" max="14" width="6.875" style="3" customWidth="1"/>
    <col min="15" max="15" width="5.00390625" style="3" customWidth="1"/>
    <col min="16" max="16" width="6.875" style="3" customWidth="1"/>
    <col min="17" max="17" width="8.75390625" style="3" customWidth="1"/>
    <col min="18" max="16384" width="9.00390625" style="3" customWidth="1"/>
  </cols>
  <sheetData>
    <row r="1" spans="1:17" ht="18.75">
      <c r="A1" s="46" t="str">
        <f>'勝敗表（星取り表）'!$A$1</f>
        <v>3部</v>
      </c>
      <c r="B1" s="46" t="str">
        <f>'勝敗表（星取り表）'!$B$1</f>
        <v>前期</v>
      </c>
      <c r="C1" s="113"/>
      <c r="D1" s="145" t="str">
        <f>'勝敗表（星取り表）'!$G$1</f>
        <v>鹿児島市南地区</v>
      </c>
      <c r="E1" s="145"/>
      <c r="F1" s="145"/>
      <c r="G1" s="145"/>
      <c r="H1" s="3" t="s">
        <v>37</v>
      </c>
      <c r="J1" s="146" t="str">
        <f>'説明文'!$B$37</f>
        <v>2010-2011シーズン</v>
      </c>
      <c r="K1" s="146"/>
      <c r="L1" s="146"/>
      <c r="M1" s="146" t="s">
        <v>45</v>
      </c>
      <c r="N1" s="146"/>
      <c r="O1" s="146"/>
      <c r="P1" s="146"/>
      <c r="Q1" s="146"/>
    </row>
    <row r="2" spans="2:17" ht="14.25" thickBot="1">
      <c r="B2" s="69"/>
      <c r="D2" s="65"/>
      <c r="E2" s="65"/>
      <c r="H2" s="69"/>
      <c r="J2" s="76"/>
      <c r="K2" s="76"/>
      <c r="N2" s="69"/>
      <c r="P2" s="76"/>
      <c r="Q2" s="76"/>
    </row>
    <row r="3" spans="1:17" ht="13.5">
      <c r="A3" s="80" t="str">
        <f>'勝敗表（星取り表）'!$A$3</f>
        <v>LibertyU-15</v>
      </c>
      <c r="B3" s="73"/>
      <c r="C3" s="4"/>
      <c r="D3" s="73"/>
      <c r="E3" s="82" t="str">
        <f>'勝敗表（星取り表）'!$A$4</f>
        <v>伊敷</v>
      </c>
      <c r="G3" s="81" t="str">
        <f>'勝敗表（星取り表）'!$A$4</f>
        <v>伊敷</v>
      </c>
      <c r="H3" s="73"/>
      <c r="I3" s="4"/>
      <c r="J3" s="73"/>
      <c r="K3" s="99" t="str">
        <f>'勝敗表（星取り表）'!$A$11</f>
        <v>緑丘</v>
      </c>
      <c r="M3" s="90" t="str">
        <f>'勝敗表（星取り表）'!$A$7</f>
        <v>吉田南</v>
      </c>
      <c r="N3" s="73"/>
      <c r="O3" s="4"/>
      <c r="P3" s="73"/>
      <c r="Q3" s="91" t="str">
        <f>'勝敗表（星取り表）'!$A$8</f>
        <v>吉田北</v>
      </c>
    </row>
    <row r="4" spans="1:17" ht="13.5">
      <c r="A4" s="127">
        <f>IF(B4:B5="","",B4+B5)</f>
      </c>
      <c r="B4" s="71"/>
      <c r="C4" s="101" t="s">
        <v>44</v>
      </c>
      <c r="D4" s="74"/>
      <c r="E4" s="129">
        <f>IF(D4:D5="","",D4+D5)</f>
      </c>
      <c r="G4" s="127">
        <f>IF(H4:H5="","",H4+H5)</f>
      </c>
      <c r="H4" s="77"/>
      <c r="I4" s="101" t="s">
        <v>44</v>
      </c>
      <c r="J4" s="77"/>
      <c r="K4" s="129">
        <f>IF(J4:J5="","",J4+J5)</f>
      </c>
      <c r="M4" s="127">
        <f>IF(N4:N5="","",N4+N5)</f>
      </c>
      <c r="N4" s="77"/>
      <c r="O4" s="101" t="s">
        <v>44</v>
      </c>
      <c r="P4" s="77"/>
      <c r="Q4" s="129">
        <f>IF(P4:P5="","",P4+P5)</f>
      </c>
    </row>
    <row r="5" spans="1:17" ht="14.25" thickBot="1">
      <c r="A5" s="128"/>
      <c r="B5" s="72"/>
      <c r="C5" s="102" t="s">
        <v>44</v>
      </c>
      <c r="D5" s="75"/>
      <c r="E5" s="130"/>
      <c r="G5" s="128"/>
      <c r="H5" s="78"/>
      <c r="I5" s="102" t="s">
        <v>44</v>
      </c>
      <c r="J5" s="78"/>
      <c r="K5" s="130"/>
      <c r="M5" s="128"/>
      <c r="N5" s="78"/>
      <c r="O5" s="102" t="s">
        <v>44</v>
      </c>
      <c r="P5" s="78"/>
      <c r="Q5" s="130"/>
    </row>
    <row r="6" spans="2:17" ht="14.25" thickBot="1">
      <c r="B6" s="69"/>
      <c r="D6" s="65"/>
      <c r="E6" s="65"/>
      <c r="H6" s="69"/>
      <c r="J6" s="76"/>
      <c r="K6" s="76"/>
      <c r="N6" s="69"/>
      <c r="P6" s="76"/>
      <c r="Q6" s="76"/>
    </row>
    <row r="7" spans="1:17" ht="13.5">
      <c r="A7" s="80" t="str">
        <f>'勝敗表（星取り表）'!$A$3</f>
        <v>LibertyU-15</v>
      </c>
      <c r="B7" s="73"/>
      <c r="C7" s="4"/>
      <c r="D7" s="73"/>
      <c r="E7" s="83" t="str">
        <f>'勝敗表（星取り表）'!$A$5</f>
        <v>伊敷台</v>
      </c>
      <c r="G7" s="81" t="str">
        <f>'勝敗表（星取り表）'!$A$4</f>
        <v>伊敷</v>
      </c>
      <c r="H7" s="73"/>
      <c r="I7" s="4"/>
      <c r="J7" s="73"/>
      <c r="K7" s="8" t="str">
        <f>'勝敗表（星取り表）'!$A$12</f>
        <v>なし</v>
      </c>
      <c r="M7" s="90" t="str">
        <f>'勝敗表（星取り表）'!$A$7</f>
        <v>吉田南</v>
      </c>
      <c r="N7" s="73"/>
      <c r="O7" s="4"/>
      <c r="P7" s="73"/>
      <c r="Q7" s="94" t="str">
        <f>'勝敗表（星取り表）'!$A$9</f>
        <v>郡山</v>
      </c>
    </row>
    <row r="8" spans="1:17" ht="13.5">
      <c r="A8" s="127">
        <f>IF(B8:B9="","",B8+B9)</f>
      </c>
      <c r="B8" s="71"/>
      <c r="C8" s="101" t="s">
        <v>44</v>
      </c>
      <c r="D8" s="71"/>
      <c r="E8" s="129">
        <f>IF(D8:D9="","",D8+D9)</f>
      </c>
      <c r="G8" s="127">
        <f>IF(H8:H9="","",H8+H9)</f>
      </c>
      <c r="H8" s="77"/>
      <c r="I8" s="101" t="s">
        <v>44</v>
      </c>
      <c r="J8" s="77"/>
      <c r="K8" s="129">
        <f>IF(J8:J9="","",J8+J9)</f>
      </c>
      <c r="M8" s="127">
        <f>IF(N8:N9="","",N8+N9)</f>
      </c>
      <c r="N8" s="77"/>
      <c r="O8" s="101" t="s">
        <v>44</v>
      </c>
      <c r="P8" s="77"/>
      <c r="Q8" s="129">
        <f>IF(P8:P9="","",P8+P9)</f>
      </c>
    </row>
    <row r="9" spans="1:17" ht="14.25" thickBot="1">
      <c r="A9" s="128"/>
      <c r="B9" s="72"/>
      <c r="C9" s="102" t="s">
        <v>44</v>
      </c>
      <c r="D9" s="72"/>
      <c r="E9" s="130"/>
      <c r="G9" s="128"/>
      <c r="H9" s="78"/>
      <c r="I9" s="102" t="s">
        <v>44</v>
      </c>
      <c r="J9" s="78"/>
      <c r="K9" s="130"/>
      <c r="M9" s="128"/>
      <c r="N9" s="78"/>
      <c r="O9" s="102" t="s">
        <v>44</v>
      </c>
      <c r="P9" s="78"/>
      <c r="Q9" s="130"/>
    </row>
    <row r="10" spans="2:17" ht="14.25" thickBot="1">
      <c r="B10" s="69"/>
      <c r="D10" s="65"/>
      <c r="E10" s="65"/>
      <c r="H10" s="69"/>
      <c r="J10" s="76"/>
      <c r="K10" s="76"/>
      <c r="N10" s="69"/>
      <c r="P10" s="76"/>
      <c r="Q10" s="76"/>
    </row>
    <row r="11" spans="1:17" ht="13.5">
      <c r="A11" s="80" t="str">
        <f>'勝敗表（星取り表）'!$A$3</f>
        <v>LibertyU-15</v>
      </c>
      <c r="B11" s="73"/>
      <c r="C11" s="4"/>
      <c r="D11" s="73"/>
      <c r="E11" s="86" t="str">
        <f>'勝敗表（星取り表）'!$A$6</f>
        <v>坂元</v>
      </c>
      <c r="G11" s="85" t="str">
        <f>'勝敗表（星取り表）'!$A$5</f>
        <v>伊敷台</v>
      </c>
      <c r="H11" s="73"/>
      <c r="I11" s="4"/>
      <c r="J11" s="73"/>
      <c r="K11" s="86" t="str">
        <f>'勝敗表（星取り表）'!$A$6</f>
        <v>坂元</v>
      </c>
      <c r="M11" s="90" t="str">
        <f>'勝敗表（星取り表）'!$A$7</f>
        <v>吉田南</v>
      </c>
      <c r="N11" s="73"/>
      <c r="O11" s="4"/>
      <c r="P11" s="73"/>
      <c r="Q11" s="96" t="str">
        <f>'勝敗表（星取り表）'!$A$10</f>
        <v>吉野東</v>
      </c>
    </row>
    <row r="12" spans="1:17" ht="13.5">
      <c r="A12" s="127">
        <f>IF(B12:B13="","",B12+B13)</f>
      </c>
      <c r="B12" s="71"/>
      <c r="C12" s="101" t="s">
        <v>44</v>
      </c>
      <c r="D12" s="71"/>
      <c r="E12" s="129">
        <f>IF(D12:D13="","",D12+D13)</f>
      </c>
      <c r="G12" s="127">
        <f>IF(H12:H13="","",H12+H13)</f>
      </c>
      <c r="H12" s="77"/>
      <c r="I12" s="101" t="s">
        <v>44</v>
      </c>
      <c r="J12" s="77"/>
      <c r="K12" s="129">
        <f>IF(J12:J13="","",J12+J13)</f>
      </c>
      <c r="M12" s="127">
        <f>IF(N12:N13="","",N12+N13)</f>
      </c>
      <c r="N12" s="77"/>
      <c r="O12" s="101" t="s">
        <v>44</v>
      </c>
      <c r="P12" s="77"/>
      <c r="Q12" s="129">
        <f>IF(P12:P13="","",P12+P13)</f>
      </c>
    </row>
    <row r="13" spans="1:17" ht="14.25" thickBot="1">
      <c r="A13" s="128"/>
      <c r="B13" s="72"/>
      <c r="C13" s="102" t="s">
        <v>44</v>
      </c>
      <c r="D13" s="72"/>
      <c r="E13" s="130"/>
      <c r="G13" s="128"/>
      <c r="H13" s="78"/>
      <c r="I13" s="102" t="s">
        <v>44</v>
      </c>
      <c r="J13" s="78"/>
      <c r="K13" s="130"/>
      <c r="M13" s="128"/>
      <c r="N13" s="78"/>
      <c r="O13" s="102" t="s">
        <v>44</v>
      </c>
      <c r="P13" s="78"/>
      <c r="Q13" s="130"/>
    </row>
    <row r="14" spans="2:17" ht="14.25" thickBot="1">
      <c r="B14" s="69"/>
      <c r="D14" s="65"/>
      <c r="E14" s="65"/>
      <c r="H14" s="69"/>
      <c r="J14" s="76"/>
      <c r="K14" s="76"/>
      <c r="N14" s="69"/>
      <c r="P14" s="76"/>
      <c r="Q14" s="76"/>
    </row>
    <row r="15" spans="1:17" ht="13.5">
      <c r="A15" s="80" t="str">
        <f>'勝敗表（星取り表）'!$A$3</f>
        <v>LibertyU-15</v>
      </c>
      <c r="B15" s="73"/>
      <c r="C15" s="4"/>
      <c r="D15" s="73"/>
      <c r="E15" s="89" t="str">
        <f>'勝敗表（星取り表）'!$A$7</f>
        <v>吉田南</v>
      </c>
      <c r="G15" s="85" t="str">
        <f>'勝敗表（星取り表）'!$A$5</f>
        <v>伊敷台</v>
      </c>
      <c r="H15" s="73"/>
      <c r="I15" s="4"/>
      <c r="J15" s="73"/>
      <c r="K15" s="89" t="str">
        <f>'勝敗表（星取り表）'!$A$7</f>
        <v>吉田南</v>
      </c>
      <c r="M15" s="90" t="str">
        <f>'勝敗表（星取り表）'!$A$7</f>
        <v>吉田南</v>
      </c>
      <c r="N15" s="73"/>
      <c r="O15" s="4"/>
      <c r="P15" s="73"/>
      <c r="Q15" s="99" t="str">
        <f>'勝敗表（星取り表）'!$A$11</f>
        <v>緑丘</v>
      </c>
    </row>
    <row r="16" spans="1:17" ht="13.5">
      <c r="A16" s="127">
        <f>IF(B16:B17="","",B16+B17)</f>
      </c>
      <c r="B16" s="71"/>
      <c r="C16" s="101" t="s">
        <v>44</v>
      </c>
      <c r="D16" s="71"/>
      <c r="E16" s="129">
        <f>IF(D16:D17="","",D16+D17)</f>
      </c>
      <c r="G16" s="127">
        <f>IF(H16:H17="","",H16+H17)</f>
      </c>
      <c r="H16" s="77"/>
      <c r="I16" s="101" t="s">
        <v>44</v>
      </c>
      <c r="J16" s="77"/>
      <c r="K16" s="129">
        <f>IF(J16:J17="","",J16+J17)</f>
      </c>
      <c r="M16" s="127">
        <f>IF(N16:N17="","",N16+N17)</f>
      </c>
      <c r="N16" s="77"/>
      <c r="O16" s="101" t="s">
        <v>44</v>
      </c>
      <c r="P16" s="77"/>
      <c r="Q16" s="129">
        <f>IF(P16:P17="","",P16+P17)</f>
      </c>
    </row>
    <row r="17" spans="1:17" ht="14.25" thickBot="1">
      <c r="A17" s="128"/>
      <c r="B17" s="72"/>
      <c r="C17" s="102" t="s">
        <v>44</v>
      </c>
      <c r="D17" s="72"/>
      <c r="E17" s="130"/>
      <c r="G17" s="128"/>
      <c r="H17" s="78"/>
      <c r="I17" s="102" t="s">
        <v>44</v>
      </c>
      <c r="J17" s="78"/>
      <c r="K17" s="130"/>
      <c r="M17" s="128"/>
      <c r="N17" s="78"/>
      <c r="O17" s="102" t="s">
        <v>44</v>
      </c>
      <c r="P17" s="78"/>
      <c r="Q17" s="130"/>
    </row>
    <row r="18" spans="2:17" ht="14.25" thickBot="1">
      <c r="B18" s="69"/>
      <c r="D18" s="65"/>
      <c r="E18" s="65"/>
      <c r="H18" s="69"/>
      <c r="J18" s="76"/>
      <c r="K18" s="76"/>
      <c r="N18" s="69"/>
      <c r="P18" s="76"/>
      <c r="Q18" s="76"/>
    </row>
    <row r="19" spans="1:17" ht="13.5">
      <c r="A19" s="80" t="str">
        <f>'勝敗表（星取り表）'!$A$3</f>
        <v>LibertyU-15</v>
      </c>
      <c r="B19" s="73"/>
      <c r="C19" s="4"/>
      <c r="D19" s="73"/>
      <c r="E19" s="91" t="str">
        <f>'勝敗表（星取り表）'!$A$8</f>
        <v>吉田北</v>
      </c>
      <c r="G19" s="85" t="str">
        <f>'勝敗表（星取り表）'!$A$5</f>
        <v>伊敷台</v>
      </c>
      <c r="H19" s="73"/>
      <c r="I19" s="4"/>
      <c r="J19" s="73"/>
      <c r="K19" s="91" t="str">
        <f>'勝敗表（星取り表）'!$A$8</f>
        <v>吉田北</v>
      </c>
      <c r="M19" s="90" t="str">
        <f>'勝敗表（星取り表）'!$A$7</f>
        <v>吉田南</v>
      </c>
      <c r="N19" s="73"/>
      <c r="O19" s="4"/>
      <c r="P19" s="73"/>
      <c r="Q19" s="8" t="str">
        <f>'勝敗表（星取り表）'!$A$12</f>
        <v>なし</v>
      </c>
    </row>
    <row r="20" spans="1:17" ht="13.5">
      <c r="A20" s="127">
        <f>IF(B20:B21="","",B20+B21)</f>
      </c>
      <c r="B20" s="71"/>
      <c r="C20" s="101" t="s">
        <v>44</v>
      </c>
      <c r="D20" s="71"/>
      <c r="E20" s="129">
        <f>IF(D20:D21="","",D20+D21)</f>
      </c>
      <c r="G20" s="127">
        <f>IF(H20:H21="","",H20+H21)</f>
      </c>
      <c r="H20" s="77"/>
      <c r="I20" s="101" t="s">
        <v>44</v>
      </c>
      <c r="J20" s="77"/>
      <c r="K20" s="129">
        <f>IF(J20:J21="","",J20+J21)</f>
      </c>
      <c r="M20" s="127">
        <f>IF(N20:N21="","",N20+N21)</f>
      </c>
      <c r="N20" s="77"/>
      <c r="O20" s="101" t="s">
        <v>44</v>
      </c>
      <c r="P20" s="77"/>
      <c r="Q20" s="129">
        <f>IF(P20:P21="","",P20+P21)</f>
      </c>
    </row>
    <row r="21" spans="1:17" ht="14.25" thickBot="1">
      <c r="A21" s="128"/>
      <c r="B21" s="72"/>
      <c r="C21" s="102" t="s">
        <v>44</v>
      </c>
      <c r="D21" s="72"/>
      <c r="E21" s="130"/>
      <c r="G21" s="128"/>
      <c r="H21" s="78"/>
      <c r="I21" s="102" t="s">
        <v>44</v>
      </c>
      <c r="J21" s="78"/>
      <c r="K21" s="130"/>
      <c r="M21" s="128"/>
      <c r="N21" s="78"/>
      <c r="O21" s="102" t="s">
        <v>44</v>
      </c>
      <c r="P21" s="78"/>
      <c r="Q21" s="130"/>
    </row>
    <row r="22" spans="2:17" ht="14.25" thickBot="1">
      <c r="B22" s="69"/>
      <c r="D22" s="65"/>
      <c r="E22" s="65"/>
      <c r="H22" s="79"/>
      <c r="J22" s="76"/>
      <c r="K22" s="76"/>
      <c r="N22" s="69"/>
      <c r="P22" s="76"/>
      <c r="Q22" s="76"/>
    </row>
    <row r="23" spans="1:17" ht="13.5">
      <c r="A23" s="80" t="str">
        <f>'勝敗表（星取り表）'!$A$3</f>
        <v>LibertyU-15</v>
      </c>
      <c r="B23" s="73"/>
      <c r="C23" s="4"/>
      <c r="D23" s="73"/>
      <c r="E23" s="93" t="str">
        <f>'勝敗表（星取り表）'!$A$9</f>
        <v>郡山</v>
      </c>
      <c r="G23" s="85" t="str">
        <f>'勝敗表（星取り表）'!$A$5</f>
        <v>伊敷台</v>
      </c>
      <c r="H23" s="73"/>
      <c r="I23" s="4"/>
      <c r="J23" s="73"/>
      <c r="K23" s="93" t="str">
        <f>'勝敗表（星取り表）'!$A$9</f>
        <v>郡山</v>
      </c>
      <c r="M23" s="92" t="str">
        <f>'勝敗表（星取り表）'!$A$8</f>
        <v>吉田北</v>
      </c>
      <c r="N23" s="73"/>
      <c r="O23" s="4"/>
      <c r="P23" s="73"/>
      <c r="Q23" s="94" t="str">
        <f>'勝敗表（星取り表）'!$A$9</f>
        <v>郡山</v>
      </c>
    </row>
    <row r="24" spans="1:17" ht="13.5">
      <c r="A24" s="127">
        <f>IF(B24:B25="","",B24+B25)</f>
      </c>
      <c r="B24" s="71"/>
      <c r="C24" s="101" t="s">
        <v>44</v>
      </c>
      <c r="D24" s="71"/>
      <c r="E24" s="129">
        <f>IF(D24:D25="","",D24+D25)</f>
      </c>
      <c r="G24" s="127">
        <f>IF(H24:H25="","",H24+H25)</f>
      </c>
      <c r="H24" s="77"/>
      <c r="I24" s="101" t="s">
        <v>44</v>
      </c>
      <c r="J24" s="77"/>
      <c r="K24" s="129">
        <f>IF(J24:J25="","",J24+J25)</f>
      </c>
      <c r="M24" s="127">
        <f>IF(N24:N25="","",N24+N25)</f>
      </c>
      <c r="N24" s="77"/>
      <c r="O24" s="101" t="s">
        <v>44</v>
      </c>
      <c r="P24" s="77"/>
      <c r="Q24" s="129">
        <f>IF(P24:P25="","",P24+P25)</f>
      </c>
    </row>
    <row r="25" spans="1:17" ht="14.25" thickBot="1">
      <c r="A25" s="128"/>
      <c r="B25" s="72"/>
      <c r="C25" s="102" t="s">
        <v>44</v>
      </c>
      <c r="D25" s="72"/>
      <c r="E25" s="130"/>
      <c r="G25" s="128"/>
      <c r="H25" s="78"/>
      <c r="I25" s="102" t="s">
        <v>44</v>
      </c>
      <c r="J25" s="78"/>
      <c r="K25" s="130"/>
      <c r="M25" s="128"/>
      <c r="N25" s="78"/>
      <c r="O25" s="102" t="s">
        <v>44</v>
      </c>
      <c r="P25" s="78"/>
      <c r="Q25" s="130"/>
    </row>
    <row r="26" spans="2:17" ht="14.25" thickBot="1">
      <c r="B26" s="69"/>
      <c r="D26" s="65"/>
      <c r="E26" s="65"/>
      <c r="H26" s="69"/>
      <c r="J26" s="76"/>
      <c r="K26" s="76"/>
      <c r="N26" s="69"/>
      <c r="P26" s="76"/>
      <c r="Q26" s="76"/>
    </row>
    <row r="27" spans="1:17" ht="13.5">
      <c r="A27" s="80" t="str">
        <f>'勝敗表（星取り表）'!$A$3</f>
        <v>LibertyU-15</v>
      </c>
      <c r="B27" s="73"/>
      <c r="C27" s="4"/>
      <c r="D27" s="73"/>
      <c r="E27" s="96" t="str">
        <f>'勝敗表（星取り表）'!$A$10</f>
        <v>吉野東</v>
      </c>
      <c r="G27" s="85" t="str">
        <f>'勝敗表（星取り表）'!$A$5</f>
        <v>伊敷台</v>
      </c>
      <c r="H27" s="73"/>
      <c r="I27" s="4"/>
      <c r="J27" s="73"/>
      <c r="K27" s="96" t="str">
        <f>'勝敗表（星取り表）'!$A$10</f>
        <v>吉野東</v>
      </c>
      <c r="M27" s="92" t="str">
        <f>'勝敗表（星取り表）'!$A$8</f>
        <v>吉田北</v>
      </c>
      <c r="N27" s="73"/>
      <c r="O27" s="4"/>
      <c r="P27" s="73"/>
      <c r="Q27" s="96" t="str">
        <f>'勝敗表（星取り表）'!$A$10</f>
        <v>吉野東</v>
      </c>
    </row>
    <row r="28" spans="1:17" ht="13.5">
      <c r="A28" s="127">
        <f>IF(B28:B29="","",B28+B29)</f>
      </c>
      <c r="B28" s="71"/>
      <c r="C28" s="101" t="s">
        <v>44</v>
      </c>
      <c r="D28" s="71"/>
      <c r="E28" s="129">
        <f>IF(D28:D29="","",D28+D29)</f>
      </c>
      <c r="G28" s="127">
        <f>IF(H28:H29="","",H28+H29)</f>
      </c>
      <c r="H28" s="77"/>
      <c r="I28" s="101" t="s">
        <v>44</v>
      </c>
      <c r="J28" s="77"/>
      <c r="K28" s="129">
        <f>IF(J28:J29="","",J28+J29)</f>
      </c>
      <c r="M28" s="127">
        <f>IF(N28:N29="","",N28+N29)</f>
      </c>
      <c r="N28" s="77"/>
      <c r="O28" s="101" t="s">
        <v>44</v>
      </c>
      <c r="P28" s="77"/>
      <c r="Q28" s="129">
        <f>IF(P28:P29="","",P28+P29)</f>
      </c>
    </row>
    <row r="29" spans="1:17" ht="14.25" thickBot="1">
      <c r="A29" s="128"/>
      <c r="B29" s="72"/>
      <c r="C29" s="102" t="s">
        <v>44</v>
      </c>
      <c r="D29" s="72"/>
      <c r="E29" s="130"/>
      <c r="G29" s="128"/>
      <c r="H29" s="78"/>
      <c r="I29" s="102" t="s">
        <v>44</v>
      </c>
      <c r="J29" s="78"/>
      <c r="K29" s="130"/>
      <c r="M29" s="128"/>
      <c r="N29" s="78"/>
      <c r="O29" s="102" t="s">
        <v>44</v>
      </c>
      <c r="P29" s="78"/>
      <c r="Q29" s="130"/>
    </row>
    <row r="30" spans="2:17" ht="14.25" thickBot="1">
      <c r="B30" s="69"/>
      <c r="D30" s="65"/>
      <c r="E30" s="65"/>
      <c r="H30" s="69"/>
      <c r="J30" s="76"/>
      <c r="K30" s="76"/>
      <c r="N30" s="69"/>
      <c r="P30" s="76"/>
      <c r="Q30" s="76"/>
    </row>
    <row r="31" spans="1:17" ht="13.5">
      <c r="A31" s="80" t="str">
        <f>'勝敗表（星取り表）'!$A$3</f>
        <v>LibertyU-15</v>
      </c>
      <c r="B31" s="73"/>
      <c r="C31" s="4"/>
      <c r="D31" s="73"/>
      <c r="E31" s="98" t="str">
        <f>'勝敗表（星取り表）'!$A$11</f>
        <v>緑丘</v>
      </c>
      <c r="G31" s="85" t="str">
        <f>'勝敗表（星取り表）'!$A$5</f>
        <v>伊敷台</v>
      </c>
      <c r="H31" s="73"/>
      <c r="I31" s="4"/>
      <c r="J31" s="73"/>
      <c r="K31" s="99" t="str">
        <f>'勝敗表（星取り表）'!$A$11</f>
        <v>緑丘</v>
      </c>
      <c r="M31" s="92" t="str">
        <f>'勝敗表（星取り表）'!$A$8</f>
        <v>吉田北</v>
      </c>
      <c r="N31" s="73"/>
      <c r="O31" s="4"/>
      <c r="P31" s="73"/>
      <c r="Q31" s="99" t="str">
        <f>'勝敗表（星取り表）'!$A$11</f>
        <v>緑丘</v>
      </c>
    </row>
    <row r="32" spans="1:17" ht="13.5">
      <c r="A32" s="127">
        <f>IF(B32:B33="","",B32+B33)</f>
      </c>
      <c r="B32" s="71"/>
      <c r="C32" s="101" t="s">
        <v>44</v>
      </c>
      <c r="D32" s="71"/>
      <c r="E32" s="129">
        <f>IF(D32:D33="","",D32+D33)</f>
      </c>
      <c r="G32" s="127">
        <f>IF(H32:H33="","",H32+H33)</f>
      </c>
      <c r="H32" s="77"/>
      <c r="I32" s="101" t="s">
        <v>44</v>
      </c>
      <c r="J32" s="77"/>
      <c r="K32" s="129">
        <f>IF(J32:J33="","",J32+J33)</f>
      </c>
      <c r="M32" s="127">
        <f>IF(N32:N33="","",N32+N33)</f>
      </c>
      <c r="N32" s="77"/>
      <c r="O32" s="101" t="s">
        <v>44</v>
      </c>
      <c r="P32" s="77"/>
      <c r="Q32" s="129">
        <f>IF(P32:P33="","",P32+P33)</f>
      </c>
    </row>
    <row r="33" spans="1:17" ht="14.25" thickBot="1">
      <c r="A33" s="128"/>
      <c r="B33" s="72"/>
      <c r="C33" s="102" t="s">
        <v>44</v>
      </c>
      <c r="D33" s="72"/>
      <c r="E33" s="130"/>
      <c r="G33" s="128"/>
      <c r="H33" s="78"/>
      <c r="I33" s="102" t="s">
        <v>44</v>
      </c>
      <c r="J33" s="78"/>
      <c r="K33" s="130"/>
      <c r="M33" s="128"/>
      <c r="N33" s="78"/>
      <c r="O33" s="102" t="s">
        <v>44</v>
      </c>
      <c r="P33" s="78"/>
      <c r="Q33" s="130"/>
    </row>
    <row r="34" spans="2:17" ht="14.25" thickBot="1">
      <c r="B34" s="69"/>
      <c r="D34" s="65"/>
      <c r="E34" s="65"/>
      <c r="H34" s="69"/>
      <c r="J34" s="76"/>
      <c r="K34" s="76"/>
      <c r="N34" s="69"/>
      <c r="P34" s="76"/>
      <c r="Q34" s="76"/>
    </row>
    <row r="35" spans="1:17" ht="13.5">
      <c r="A35" s="80" t="str">
        <f>'勝敗表（星取り表）'!$A$3</f>
        <v>LibertyU-15</v>
      </c>
      <c r="B35" s="73"/>
      <c r="C35" s="4"/>
      <c r="D35" s="73"/>
      <c r="E35" s="8" t="str">
        <f>'勝敗表（星取り表）'!$A$12</f>
        <v>なし</v>
      </c>
      <c r="G35" s="85" t="str">
        <f>'勝敗表（星取り表）'!$A$5</f>
        <v>伊敷台</v>
      </c>
      <c r="H35" s="73"/>
      <c r="I35" s="4"/>
      <c r="J35" s="73"/>
      <c r="K35" s="5" t="str">
        <f>'勝敗表（星取り表）'!$A$12</f>
        <v>なし</v>
      </c>
      <c r="M35" s="92" t="str">
        <f>'勝敗表（星取り表）'!$A$8</f>
        <v>吉田北</v>
      </c>
      <c r="N35" s="73"/>
      <c r="O35" s="4"/>
      <c r="P35" s="73"/>
      <c r="Q35" s="5" t="str">
        <f>'勝敗表（星取り表）'!$A$12</f>
        <v>なし</v>
      </c>
    </row>
    <row r="36" spans="1:17" ht="13.5">
      <c r="A36" s="127">
        <f>IF(B36:B37="","",B36+B37)</f>
      </c>
      <c r="B36" s="71"/>
      <c r="C36" s="101" t="s">
        <v>44</v>
      </c>
      <c r="D36" s="71"/>
      <c r="E36" s="129">
        <f>IF(D36:D37="","",D36+D37)</f>
      </c>
      <c r="G36" s="127">
        <f>IF(H36:H37="","",H36+H37)</f>
      </c>
      <c r="H36" s="77"/>
      <c r="I36" s="101" t="s">
        <v>44</v>
      </c>
      <c r="J36" s="77"/>
      <c r="K36" s="129">
        <f>IF(J36:J37="","",J36+J37)</f>
      </c>
      <c r="M36" s="127">
        <f>IF(N36:N37="","",N36+N37)</f>
      </c>
      <c r="N36" s="77"/>
      <c r="O36" s="101" t="s">
        <v>44</v>
      </c>
      <c r="P36" s="77"/>
      <c r="Q36" s="129">
        <f>IF(P36:P37="","",P36+P37)</f>
      </c>
    </row>
    <row r="37" spans="1:17" ht="14.25" thickBot="1">
      <c r="A37" s="128"/>
      <c r="B37" s="72"/>
      <c r="C37" s="102" t="s">
        <v>44</v>
      </c>
      <c r="D37" s="72"/>
      <c r="E37" s="130"/>
      <c r="G37" s="128"/>
      <c r="H37" s="78"/>
      <c r="I37" s="102" t="s">
        <v>44</v>
      </c>
      <c r="J37" s="78"/>
      <c r="K37" s="130"/>
      <c r="M37" s="128"/>
      <c r="N37" s="78"/>
      <c r="O37" s="102" t="s">
        <v>44</v>
      </c>
      <c r="P37" s="78"/>
      <c r="Q37" s="130"/>
    </row>
    <row r="38" spans="2:17" ht="14.25" thickBot="1">
      <c r="B38" s="69"/>
      <c r="D38" s="65"/>
      <c r="E38" s="65"/>
      <c r="H38" s="69"/>
      <c r="J38" s="76"/>
      <c r="K38" s="76"/>
      <c r="N38" s="69"/>
      <c r="P38" s="76"/>
      <c r="Q38" s="76"/>
    </row>
    <row r="39" spans="1:17" ht="13.5">
      <c r="A39" s="81" t="str">
        <f>'勝敗表（星取り表）'!$A$4</f>
        <v>伊敷</v>
      </c>
      <c r="B39" s="73"/>
      <c r="C39" s="4"/>
      <c r="D39" s="73"/>
      <c r="E39" s="84" t="str">
        <f>'勝敗表（星取り表）'!$A$5</f>
        <v>伊敷台</v>
      </c>
      <c r="G39" s="88" t="str">
        <f>'勝敗表（星取り表）'!$A$6</f>
        <v>坂元</v>
      </c>
      <c r="H39" s="73"/>
      <c r="I39" s="4"/>
      <c r="J39" s="73"/>
      <c r="K39" s="89" t="str">
        <f>'勝敗表（星取り表）'!$A$7</f>
        <v>吉田南</v>
      </c>
      <c r="M39" s="95" t="str">
        <f>'勝敗表（星取り表）'!$A$9</f>
        <v>郡山</v>
      </c>
      <c r="N39" s="73"/>
      <c r="O39" s="4"/>
      <c r="P39" s="73"/>
      <c r="Q39" s="96" t="str">
        <f>'勝敗表（星取り表）'!$A$10</f>
        <v>吉野東</v>
      </c>
    </row>
    <row r="40" spans="1:17" ht="13.5">
      <c r="A40" s="127">
        <f>IF(B40:B41="","",B40+B41)</f>
      </c>
      <c r="B40" s="71"/>
      <c r="C40" s="101" t="s">
        <v>44</v>
      </c>
      <c r="D40" s="71"/>
      <c r="E40" s="129">
        <f>IF(D40:D41="","",D40+D41)</f>
      </c>
      <c r="G40" s="127">
        <f>IF(H40:H41="","",H40+H41)</f>
      </c>
      <c r="H40" s="77"/>
      <c r="I40" s="101" t="s">
        <v>44</v>
      </c>
      <c r="J40" s="77"/>
      <c r="K40" s="129">
        <f>IF(J40:J41="","",J40+J41)</f>
      </c>
      <c r="M40" s="127">
        <f>IF(N40:N41="","",N40+N41)</f>
      </c>
      <c r="N40" s="77"/>
      <c r="O40" s="101" t="s">
        <v>44</v>
      </c>
      <c r="P40" s="77"/>
      <c r="Q40" s="129">
        <f>IF(P40:P41="","",P40+P41)</f>
      </c>
    </row>
    <row r="41" spans="1:17" ht="14.25" thickBot="1">
      <c r="A41" s="128"/>
      <c r="B41" s="72"/>
      <c r="C41" s="102" t="s">
        <v>44</v>
      </c>
      <c r="D41" s="72"/>
      <c r="E41" s="130"/>
      <c r="G41" s="128"/>
      <c r="H41" s="78"/>
      <c r="I41" s="102" t="s">
        <v>44</v>
      </c>
      <c r="J41" s="78"/>
      <c r="K41" s="130"/>
      <c r="M41" s="128"/>
      <c r="N41" s="78"/>
      <c r="O41" s="102" t="s">
        <v>44</v>
      </c>
      <c r="P41" s="78"/>
      <c r="Q41" s="130"/>
    </row>
    <row r="42" spans="2:17" ht="14.25" thickBot="1">
      <c r="B42" s="69"/>
      <c r="D42" s="65"/>
      <c r="E42" s="65"/>
      <c r="H42" s="69"/>
      <c r="J42" s="76"/>
      <c r="K42" s="76"/>
      <c r="N42" s="69"/>
      <c r="P42" s="76"/>
      <c r="Q42" s="76"/>
    </row>
    <row r="43" spans="1:17" ht="13.5">
      <c r="A43" s="81" t="str">
        <f>'勝敗表（星取り表）'!$A$4</f>
        <v>伊敷</v>
      </c>
      <c r="B43" s="73"/>
      <c r="C43" s="4"/>
      <c r="D43" s="73"/>
      <c r="E43" s="87" t="str">
        <f>'勝敗表（星取り表）'!$A$6</f>
        <v>坂元</v>
      </c>
      <c r="G43" s="88" t="str">
        <f>'勝敗表（星取り表）'!$A$6</f>
        <v>坂元</v>
      </c>
      <c r="H43" s="73"/>
      <c r="I43" s="4"/>
      <c r="J43" s="73"/>
      <c r="K43" s="91" t="str">
        <f>'勝敗表（星取り表）'!$A$8</f>
        <v>吉田北</v>
      </c>
      <c r="M43" s="95" t="str">
        <f>'勝敗表（星取り表）'!$A$9</f>
        <v>郡山</v>
      </c>
      <c r="N43" s="73"/>
      <c r="O43" s="4"/>
      <c r="P43" s="73"/>
      <c r="Q43" s="98" t="str">
        <f>'勝敗表（星取り表）'!$A$11</f>
        <v>緑丘</v>
      </c>
    </row>
    <row r="44" spans="1:17" ht="13.5">
      <c r="A44" s="127">
        <f>IF(B44:B45="","",B44+B45)</f>
      </c>
      <c r="B44" s="71"/>
      <c r="C44" s="101" t="s">
        <v>44</v>
      </c>
      <c r="D44" s="71"/>
      <c r="E44" s="129">
        <f>IF(D44:D45="","",D44+D45)</f>
      </c>
      <c r="G44" s="127">
        <f>IF(H44:H45="","",H44+H45)</f>
      </c>
      <c r="H44" s="77"/>
      <c r="I44" s="101" t="s">
        <v>44</v>
      </c>
      <c r="J44" s="77"/>
      <c r="K44" s="129">
        <f>IF(J44:J45="","",J44+J45)</f>
      </c>
      <c r="M44" s="127">
        <f>IF(N44:N45="","",N44+N45)</f>
      </c>
      <c r="N44" s="77"/>
      <c r="O44" s="101" t="s">
        <v>44</v>
      </c>
      <c r="P44" s="77"/>
      <c r="Q44" s="129">
        <f>IF(P44:P45="","",P44+P45)</f>
      </c>
    </row>
    <row r="45" spans="1:17" ht="14.25" thickBot="1">
      <c r="A45" s="128"/>
      <c r="B45" s="72"/>
      <c r="C45" s="102" t="s">
        <v>44</v>
      </c>
      <c r="D45" s="72"/>
      <c r="E45" s="130"/>
      <c r="G45" s="128"/>
      <c r="H45" s="78"/>
      <c r="I45" s="102" t="s">
        <v>44</v>
      </c>
      <c r="J45" s="78"/>
      <c r="K45" s="130"/>
      <c r="M45" s="128"/>
      <c r="N45" s="78"/>
      <c r="O45" s="102" t="s">
        <v>44</v>
      </c>
      <c r="P45" s="78"/>
      <c r="Q45" s="130"/>
    </row>
    <row r="46" spans="2:17" ht="14.25" thickBot="1">
      <c r="B46" s="69"/>
      <c r="D46" s="65"/>
      <c r="E46" s="65"/>
      <c r="H46" s="69"/>
      <c r="J46" s="76"/>
      <c r="K46" s="76"/>
      <c r="N46" s="69"/>
      <c r="P46" s="76"/>
      <c r="Q46" s="76"/>
    </row>
    <row r="47" spans="1:17" ht="13.5">
      <c r="A47" s="81" t="str">
        <f>'勝敗表（星取り表）'!$A$4</f>
        <v>伊敷</v>
      </c>
      <c r="B47" s="73"/>
      <c r="C47" s="4"/>
      <c r="D47" s="73"/>
      <c r="E47" s="89" t="str">
        <f>'勝敗表（星取り表）'!$A$7</f>
        <v>吉田南</v>
      </c>
      <c r="G47" s="88" t="str">
        <f>'勝敗表（星取り表）'!$A$6</f>
        <v>坂元</v>
      </c>
      <c r="H47" s="73"/>
      <c r="I47" s="4"/>
      <c r="J47" s="73"/>
      <c r="K47" s="93" t="str">
        <f>'勝敗表（星取り表）'!$A$9</f>
        <v>郡山</v>
      </c>
      <c r="M47" s="95" t="str">
        <f>'勝敗表（星取り表）'!$A$9</f>
        <v>郡山</v>
      </c>
      <c r="N47" s="73"/>
      <c r="O47" s="4"/>
      <c r="P47" s="73"/>
      <c r="Q47" s="5" t="str">
        <f>'勝敗表（星取り表）'!$A$12</f>
        <v>なし</v>
      </c>
    </row>
    <row r="48" spans="1:17" ht="13.5">
      <c r="A48" s="127">
        <f>IF(B48:B49="","",B48+B49)</f>
      </c>
      <c r="B48" s="71"/>
      <c r="C48" s="101" t="s">
        <v>44</v>
      </c>
      <c r="D48" s="71"/>
      <c r="E48" s="129">
        <f>IF(D48:D49="","",D48+D49)</f>
      </c>
      <c r="G48" s="127">
        <f>IF(H48:H49="","",H48+H49)</f>
      </c>
      <c r="H48" s="77"/>
      <c r="I48" s="101" t="s">
        <v>44</v>
      </c>
      <c r="J48" s="77"/>
      <c r="K48" s="129">
        <f>IF(J48:J49="","",J48+J49)</f>
      </c>
      <c r="M48" s="127">
        <f>IF(N48:N49="","",N48+N49)</f>
      </c>
      <c r="N48" s="77"/>
      <c r="O48" s="101" t="s">
        <v>44</v>
      </c>
      <c r="P48" s="77"/>
      <c r="Q48" s="129">
        <f>IF(P48:P49="","",P48+P49)</f>
      </c>
    </row>
    <row r="49" spans="1:17" ht="14.25" thickBot="1">
      <c r="A49" s="128"/>
      <c r="B49" s="72"/>
      <c r="C49" s="102" t="s">
        <v>44</v>
      </c>
      <c r="D49" s="72"/>
      <c r="E49" s="130"/>
      <c r="G49" s="128"/>
      <c r="H49" s="78"/>
      <c r="I49" s="102" t="s">
        <v>44</v>
      </c>
      <c r="J49" s="78"/>
      <c r="K49" s="130"/>
      <c r="M49" s="128"/>
      <c r="N49" s="78"/>
      <c r="O49" s="102" t="s">
        <v>44</v>
      </c>
      <c r="P49" s="78"/>
      <c r="Q49" s="130"/>
    </row>
    <row r="50" spans="2:17" ht="14.25" thickBot="1">
      <c r="B50" s="69"/>
      <c r="D50" s="65"/>
      <c r="E50" s="65"/>
      <c r="H50" s="69"/>
      <c r="J50" s="76"/>
      <c r="K50" s="76"/>
      <c r="N50" s="69"/>
      <c r="P50" s="76"/>
      <c r="Q50" s="76"/>
    </row>
    <row r="51" spans="1:17" ht="13.5">
      <c r="A51" s="81" t="str">
        <f>'勝敗表（星取り表）'!$A$4</f>
        <v>伊敷</v>
      </c>
      <c r="B51" s="73"/>
      <c r="C51" s="4"/>
      <c r="D51" s="73"/>
      <c r="E51" s="91" t="str">
        <f>'勝敗表（星取り表）'!$A$8</f>
        <v>吉田北</v>
      </c>
      <c r="G51" s="88" t="str">
        <f>'勝敗表（星取り表）'!$A$6</f>
        <v>坂元</v>
      </c>
      <c r="H51" s="73"/>
      <c r="I51" s="4"/>
      <c r="J51" s="73"/>
      <c r="K51" s="96" t="str">
        <f>'勝敗表（星取り表）'!$A$10</f>
        <v>吉野東</v>
      </c>
      <c r="M51" s="97" t="str">
        <f>'勝敗表（星取り表）'!$A$10</f>
        <v>吉野東</v>
      </c>
      <c r="N51" s="73"/>
      <c r="O51" s="4"/>
      <c r="P51" s="73"/>
      <c r="Q51" s="99" t="str">
        <f>'勝敗表（星取り表）'!$A$11</f>
        <v>緑丘</v>
      </c>
    </row>
    <row r="52" spans="1:17" ht="13.5">
      <c r="A52" s="127">
        <f>IF(B52:B53="","",B52+B53)</f>
      </c>
      <c r="B52" s="71"/>
      <c r="C52" s="101" t="s">
        <v>44</v>
      </c>
      <c r="D52" s="71"/>
      <c r="E52" s="129">
        <f>IF(D52:D53="","",D52+D53)</f>
      </c>
      <c r="G52" s="127">
        <f>IF(H52:H53="","",H52+H53)</f>
      </c>
      <c r="H52" s="77"/>
      <c r="I52" s="101" t="s">
        <v>44</v>
      </c>
      <c r="J52" s="77"/>
      <c r="K52" s="129">
        <f>IF(J52:J53="","",J52+J53)</f>
      </c>
      <c r="M52" s="127">
        <f>IF(N52:N53="","",N52+N53)</f>
      </c>
      <c r="N52" s="77"/>
      <c r="O52" s="101" t="s">
        <v>44</v>
      </c>
      <c r="P52" s="77"/>
      <c r="Q52" s="129">
        <f>IF(P52:P53="","",P52+P53)</f>
      </c>
    </row>
    <row r="53" spans="1:17" ht="14.25" thickBot="1">
      <c r="A53" s="128"/>
      <c r="B53" s="72"/>
      <c r="C53" s="102" t="s">
        <v>44</v>
      </c>
      <c r="D53" s="72"/>
      <c r="E53" s="130"/>
      <c r="G53" s="128"/>
      <c r="H53" s="78"/>
      <c r="I53" s="102" t="s">
        <v>44</v>
      </c>
      <c r="J53" s="78"/>
      <c r="K53" s="130"/>
      <c r="M53" s="128"/>
      <c r="N53" s="78"/>
      <c r="O53" s="102" t="s">
        <v>44</v>
      </c>
      <c r="P53" s="78"/>
      <c r="Q53" s="130"/>
    </row>
    <row r="54" spans="2:17" ht="14.25" thickBot="1">
      <c r="B54" s="69"/>
      <c r="D54" s="65"/>
      <c r="E54" s="65"/>
      <c r="H54" s="69"/>
      <c r="J54" s="76"/>
      <c r="K54" s="76"/>
      <c r="N54" s="69"/>
      <c r="P54" s="76"/>
      <c r="Q54" s="76"/>
    </row>
    <row r="55" spans="1:17" ht="13.5">
      <c r="A55" s="81" t="str">
        <f>'勝敗表（星取り表）'!$A$4</f>
        <v>伊敷</v>
      </c>
      <c r="B55" s="73"/>
      <c r="C55" s="4"/>
      <c r="D55" s="73"/>
      <c r="E55" s="93" t="str">
        <f>'勝敗表（星取り表）'!$A$9</f>
        <v>郡山</v>
      </c>
      <c r="G55" s="88" t="str">
        <f>'勝敗表（星取り表）'!$A$6</f>
        <v>坂元</v>
      </c>
      <c r="H55" s="73"/>
      <c r="I55" s="4"/>
      <c r="J55" s="73"/>
      <c r="K55" s="99" t="str">
        <f>'勝敗表（星取り表）'!$A$11</f>
        <v>緑丘</v>
      </c>
      <c r="M55" s="97" t="str">
        <f>'勝敗表（星取り表）'!$A$10</f>
        <v>吉野東</v>
      </c>
      <c r="N55" s="73"/>
      <c r="O55" s="4"/>
      <c r="P55" s="73"/>
      <c r="Q55" s="5" t="str">
        <f>'勝敗表（星取り表）'!$A$12</f>
        <v>なし</v>
      </c>
    </row>
    <row r="56" spans="1:17" ht="13.5">
      <c r="A56" s="127">
        <f>IF(B56:B57="","",B56+B57)</f>
      </c>
      <c r="B56" s="71"/>
      <c r="C56" s="101" t="s">
        <v>44</v>
      </c>
      <c r="D56" s="71"/>
      <c r="E56" s="129">
        <f>IF(D56:D57="","",D56+D57)</f>
      </c>
      <c r="G56" s="127">
        <f>IF(H56:H57="","",H56+H57)</f>
      </c>
      <c r="H56" s="77"/>
      <c r="I56" s="101" t="s">
        <v>44</v>
      </c>
      <c r="J56" s="77"/>
      <c r="K56" s="129">
        <f>IF(J56:J57="","",J56+J57)</f>
      </c>
      <c r="M56" s="127">
        <f>IF(N56:N57="","",N56+N57)</f>
      </c>
      <c r="N56" s="77"/>
      <c r="O56" s="101" t="s">
        <v>44</v>
      </c>
      <c r="P56" s="77"/>
      <c r="Q56" s="129">
        <f>IF(P56:P57="","",P56+P57)</f>
      </c>
    </row>
    <row r="57" spans="1:17" ht="14.25" thickBot="1">
      <c r="A57" s="128"/>
      <c r="B57" s="72"/>
      <c r="C57" s="102" t="s">
        <v>44</v>
      </c>
      <c r="D57" s="72"/>
      <c r="E57" s="130"/>
      <c r="G57" s="128"/>
      <c r="H57" s="78"/>
      <c r="I57" s="102" t="s">
        <v>44</v>
      </c>
      <c r="J57" s="78"/>
      <c r="K57" s="130"/>
      <c r="M57" s="128"/>
      <c r="N57" s="78"/>
      <c r="O57" s="102" t="s">
        <v>44</v>
      </c>
      <c r="P57" s="78"/>
      <c r="Q57" s="130"/>
    </row>
    <row r="58" spans="2:17" ht="14.25" thickBot="1">
      <c r="B58" s="69"/>
      <c r="D58" s="65"/>
      <c r="E58" s="65"/>
      <c r="H58" s="69"/>
      <c r="J58" s="76"/>
      <c r="K58" s="76"/>
      <c r="N58" s="69"/>
      <c r="P58" s="76"/>
      <c r="Q58" s="76"/>
    </row>
    <row r="59" spans="1:17" ht="13.5">
      <c r="A59" s="81" t="str">
        <f>'勝敗表（星取り表）'!$A$4</f>
        <v>伊敷</v>
      </c>
      <c r="B59" s="73"/>
      <c r="C59" s="4"/>
      <c r="D59" s="73"/>
      <c r="E59" s="96" t="str">
        <f>'勝敗表（星取り表）'!$A$10</f>
        <v>吉野東</v>
      </c>
      <c r="G59" s="88" t="str">
        <f>'勝敗表（星取り表）'!$A$6</f>
        <v>坂元</v>
      </c>
      <c r="H59" s="73"/>
      <c r="I59" s="4"/>
      <c r="J59" s="73"/>
      <c r="K59" s="8" t="str">
        <f>'勝敗表（星取り表）'!$A$12</f>
        <v>なし</v>
      </c>
      <c r="M59" s="100" t="str">
        <f>'勝敗表（星取り表）'!$A$11</f>
        <v>緑丘</v>
      </c>
      <c r="N59" s="73"/>
      <c r="O59" s="4"/>
      <c r="P59" s="73"/>
      <c r="Q59" s="5" t="str">
        <f>'勝敗表（星取り表）'!$A$12</f>
        <v>なし</v>
      </c>
    </row>
    <row r="60" spans="1:17" ht="13.5">
      <c r="A60" s="127">
        <f>IF(B60:B61="","",B60+B61)</f>
      </c>
      <c r="B60" s="71"/>
      <c r="C60" s="101" t="s">
        <v>44</v>
      </c>
      <c r="D60" s="71"/>
      <c r="E60" s="129">
        <f>IF(D60:D61="","",D60+D61)</f>
      </c>
      <c r="G60" s="127">
        <f>IF(H60:H61="","",H60+H61)</f>
      </c>
      <c r="H60" s="77"/>
      <c r="I60" s="101" t="s">
        <v>44</v>
      </c>
      <c r="J60" s="77"/>
      <c r="K60" s="129">
        <f>IF(J60:J61="","",J60+J61)</f>
      </c>
      <c r="M60" s="127">
        <f>IF(N60:N61="","",N60+N61)</f>
      </c>
      <c r="N60" s="77"/>
      <c r="O60" s="101" t="s">
        <v>44</v>
      </c>
      <c r="P60" s="77"/>
      <c r="Q60" s="129">
        <f>IF(P60:P61="","",P60+P61)</f>
      </c>
    </row>
    <row r="61" spans="1:17" ht="14.25" thickBot="1">
      <c r="A61" s="128"/>
      <c r="B61" s="72"/>
      <c r="C61" s="102" t="s">
        <v>44</v>
      </c>
      <c r="D61" s="72"/>
      <c r="E61" s="130"/>
      <c r="G61" s="128"/>
      <c r="H61" s="78"/>
      <c r="I61" s="102" t="s">
        <v>44</v>
      </c>
      <c r="J61" s="78"/>
      <c r="K61" s="130"/>
      <c r="M61" s="128"/>
      <c r="N61" s="78"/>
      <c r="O61" s="102" t="s">
        <v>44</v>
      </c>
      <c r="P61" s="78"/>
      <c r="Q61" s="130"/>
    </row>
  </sheetData>
  <sheetProtection password="8AC9" sheet="1"/>
  <mergeCells count="93">
    <mergeCell ref="D1:G1"/>
    <mergeCell ref="J1:L1"/>
    <mergeCell ref="M1:Q1"/>
    <mergeCell ref="M60:M61"/>
    <mergeCell ref="Q60:Q61"/>
    <mergeCell ref="A60:A61"/>
    <mergeCell ref="E60:E61"/>
    <mergeCell ref="G60:G61"/>
    <mergeCell ref="K60:K61"/>
    <mergeCell ref="M56:M57"/>
    <mergeCell ref="Q56:Q57"/>
    <mergeCell ref="A52:A53"/>
    <mergeCell ref="E52:E53"/>
    <mergeCell ref="A56:A57"/>
    <mergeCell ref="E56:E57"/>
    <mergeCell ref="G56:G57"/>
    <mergeCell ref="K56:K57"/>
    <mergeCell ref="G52:G53"/>
    <mergeCell ref="K52:K53"/>
    <mergeCell ref="A44:A45"/>
    <mergeCell ref="E44:E45"/>
    <mergeCell ref="A48:A49"/>
    <mergeCell ref="E48:E49"/>
    <mergeCell ref="G44:G45"/>
    <mergeCell ref="K44:K45"/>
    <mergeCell ref="G48:G49"/>
    <mergeCell ref="K48:K49"/>
    <mergeCell ref="M36:M37"/>
    <mergeCell ref="Q36:Q37"/>
    <mergeCell ref="M40:M41"/>
    <mergeCell ref="Q40:Q41"/>
    <mergeCell ref="M52:M53"/>
    <mergeCell ref="Q52:Q53"/>
    <mergeCell ref="M44:M45"/>
    <mergeCell ref="Q44:Q45"/>
    <mergeCell ref="M48:M49"/>
    <mergeCell ref="Q48:Q49"/>
    <mergeCell ref="K28:K29"/>
    <mergeCell ref="A36:A37"/>
    <mergeCell ref="E36:E37"/>
    <mergeCell ref="G36:G37"/>
    <mergeCell ref="K36:K37"/>
    <mergeCell ref="A40:A41"/>
    <mergeCell ref="E40:E41"/>
    <mergeCell ref="G40:G41"/>
    <mergeCell ref="K40:K41"/>
    <mergeCell ref="Q24:Q25"/>
    <mergeCell ref="M32:M33"/>
    <mergeCell ref="Q32:Q33"/>
    <mergeCell ref="A28:A29"/>
    <mergeCell ref="E28:E29"/>
    <mergeCell ref="A32:A33"/>
    <mergeCell ref="E32:E33"/>
    <mergeCell ref="G32:G33"/>
    <mergeCell ref="K32:K33"/>
    <mergeCell ref="G28:G29"/>
    <mergeCell ref="K20:K21"/>
    <mergeCell ref="M28:M29"/>
    <mergeCell ref="Q28:Q29"/>
    <mergeCell ref="A24:A25"/>
    <mergeCell ref="E24:E25"/>
    <mergeCell ref="G24:G25"/>
    <mergeCell ref="K24:K25"/>
    <mergeCell ref="M20:M21"/>
    <mergeCell ref="Q20:Q21"/>
    <mergeCell ref="M24:M25"/>
    <mergeCell ref="A12:A13"/>
    <mergeCell ref="E12:E13"/>
    <mergeCell ref="G12:G13"/>
    <mergeCell ref="A20:A21"/>
    <mergeCell ref="E20:E21"/>
    <mergeCell ref="G20:G21"/>
    <mergeCell ref="A16:A17"/>
    <mergeCell ref="E16:E17"/>
    <mergeCell ref="G16:G17"/>
    <mergeCell ref="K16:K17"/>
    <mergeCell ref="M16:M17"/>
    <mergeCell ref="Q16:Q17"/>
    <mergeCell ref="Q8:Q9"/>
    <mergeCell ref="K12:K13"/>
    <mergeCell ref="K4:K5"/>
    <mergeCell ref="M4:M5"/>
    <mergeCell ref="M12:M13"/>
    <mergeCell ref="Q12:Q13"/>
    <mergeCell ref="A4:A5"/>
    <mergeCell ref="E4:E5"/>
    <mergeCell ref="G4:G5"/>
    <mergeCell ref="Q4:Q5"/>
    <mergeCell ref="A8:A9"/>
    <mergeCell ref="E8:E9"/>
    <mergeCell ref="G8:G9"/>
    <mergeCell ref="K8:K9"/>
    <mergeCell ref="M8:M9"/>
  </mergeCells>
  <printOptions/>
  <pageMargins left="0.23622047244094488" right="0.23622047244094488" top="0.5511811023622047" bottom="0.5511811023622047" header="0.31496062992125984" footer="0.31496062992125984"/>
  <pageSetup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リーグ戦勝敗表１０チーム対応版</dc:title>
  <dc:subject>鹿児島県U-15チェストリーグ</dc:subject>
  <dc:creator>河野　克純</dc:creator>
  <cp:keywords/>
  <dc:description/>
  <cp:lastModifiedBy>Katsuyoshi Kawano</cp:lastModifiedBy>
  <cp:lastPrinted>2007-12-16T13:13:17Z</cp:lastPrinted>
  <dcterms:created xsi:type="dcterms:W3CDTF">2001-10-15T00:16:49Z</dcterms:created>
  <dcterms:modified xsi:type="dcterms:W3CDTF">2010-08-13T05:43:35Z</dcterms:modified>
  <cp:category/>
  <cp:version/>
  <cp:contentType/>
  <cp:contentStatus/>
</cp:coreProperties>
</file>